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205" tabRatio="34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Table1!$A$1:$S$10</definedName>
  </definedNames>
  <calcPr calcId="124519"/>
</workbook>
</file>

<file path=xl/calcChain.xml><?xml version="1.0" encoding="utf-8"?>
<calcChain xmlns="http://schemas.openxmlformats.org/spreadsheetml/2006/main">
  <c r="Q9" i="12"/>
  <c r="H9"/>
  <c r="O9" s="1"/>
  <c r="Q8"/>
  <c r="O8"/>
  <c r="I8"/>
  <c r="H8"/>
  <c r="J8" s="1"/>
  <c r="L8" s="1"/>
  <c r="M8" s="1"/>
  <c r="Q7"/>
  <c r="H7"/>
  <c r="O7" s="1"/>
  <c r="Q29" i="11"/>
  <c r="O29"/>
  <c r="I29"/>
  <c r="H29"/>
  <c r="J29" s="1"/>
  <c r="L29" s="1"/>
  <c r="M29" s="1"/>
  <c r="Q28"/>
  <c r="H28"/>
  <c r="O28" s="1"/>
  <c r="Q27"/>
  <c r="O27"/>
  <c r="I27"/>
  <c r="H27"/>
  <c r="J27" s="1"/>
  <c r="L27" s="1"/>
  <c r="M27" s="1"/>
  <c r="Q26"/>
  <c r="H26"/>
  <c r="O26" s="1"/>
  <c r="Q25"/>
  <c r="O25"/>
  <c r="I25"/>
  <c r="H25"/>
  <c r="J25" s="1"/>
  <c r="L25" s="1"/>
  <c r="M25" s="1"/>
  <c r="Q24"/>
  <c r="H24"/>
  <c r="O24" s="1"/>
  <c r="Q23"/>
  <c r="O23"/>
  <c r="I23"/>
  <c r="H23"/>
  <c r="J23" s="1"/>
  <c r="L23" s="1"/>
  <c r="M23" s="1"/>
  <c r="Q22"/>
  <c r="H22"/>
  <c r="O22" s="1"/>
  <c r="Q21"/>
  <c r="O21"/>
  <c r="I21"/>
  <c r="H21"/>
  <c r="J21" s="1"/>
  <c r="L21" s="1"/>
  <c r="M21" s="1"/>
  <c r="Q20"/>
  <c r="H20"/>
  <c r="O20" s="1"/>
  <c r="Q19"/>
  <c r="O19"/>
  <c r="I19"/>
  <c r="H19"/>
  <c r="J19" s="1"/>
  <c r="L19" s="1"/>
  <c r="M19" s="1"/>
  <c r="Q18"/>
  <c r="H18"/>
  <c r="O18" s="1"/>
  <c r="Q17"/>
  <c r="O17"/>
  <c r="I17"/>
  <c r="H17"/>
  <c r="J17" s="1"/>
  <c r="L17" s="1"/>
  <c r="M17" s="1"/>
  <c r="Q16"/>
  <c r="H16"/>
  <c r="O16" s="1"/>
  <c r="Q15"/>
  <c r="O15"/>
  <c r="I15"/>
  <c r="H15"/>
  <c r="J15" s="1"/>
  <c r="L15" s="1"/>
  <c r="M15" s="1"/>
  <c r="Q14"/>
  <c r="H14"/>
  <c r="O14" s="1"/>
  <c r="Q13"/>
  <c r="O13"/>
  <c r="I13"/>
  <c r="H13"/>
  <c r="J13" s="1"/>
  <c r="L13" s="1"/>
  <c r="M13" s="1"/>
  <c r="Q12"/>
  <c r="H12"/>
  <c r="O12" s="1"/>
  <c r="Q11"/>
  <c r="O11"/>
  <c r="I11"/>
  <c r="H11"/>
  <c r="J11" s="1"/>
  <c r="L11" s="1"/>
  <c r="M11" s="1"/>
  <c r="Q10"/>
  <c r="H10"/>
  <c r="O10" s="1"/>
  <c r="Q9"/>
  <c r="O9"/>
  <c r="I9"/>
  <c r="H9"/>
  <c r="J9" s="1"/>
  <c r="L9" s="1"/>
  <c r="M9" s="1"/>
  <c r="Q8"/>
  <c r="H8"/>
  <c r="O8" s="1"/>
  <c r="Q7"/>
  <c r="O7"/>
  <c r="I7"/>
  <c r="H7"/>
  <c r="J7" s="1"/>
  <c r="L7" s="1"/>
  <c r="M7" s="1"/>
  <c r="R32" i="9"/>
  <c r="P32"/>
  <c r="G32"/>
  <c r="I32" s="1"/>
  <c r="K32" s="1"/>
  <c r="L32" s="1"/>
  <c r="R31"/>
  <c r="P31"/>
  <c r="G31"/>
  <c r="I31" s="1"/>
  <c r="K31" s="1"/>
  <c r="L31" s="1"/>
  <c r="R30"/>
  <c r="P30"/>
  <c r="N30"/>
  <c r="G30"/>
  <c r="I30" s="1"/>
  <c r="K30" s="1"/>
  <c r="L30" s="1"/>
  <c r="R29"/>
  <c r="P29"/>
  <c r="G29"/>
  <c r="I29" s="1"/>
  <c r="K29" s="1"/>
  <c r="L29" s="1"/>
  <c r="R28"/>
  <c r="P28"/>
  <c r="H28"/>
  <c r="G28"/>
  <c r="I28" s="1"/>
  <c r="K28" s="1"/>
  <c r="L28" s="1"/>
  <c r="R27"/>
  <c r="P27"/>
  <c r="N27"/>
  <c r="G27"/>
  <c r="I27" s="1"/>
  <c r="K27" s="1"/>
  <c r="L27" s="1"/>
  <c r="R26"/>
  <c r="P26"/>
  <c r="N26"/>
  <c r="G26"/>
  <c r="I26" s="1"/>
  <c r="K26" s="1"/>
  <c r="L26" s="1"/>
  <c r="R25"/>
  <c r="P25"/>
  <c r="G25"/>
  <c r="I25" s="1"/>
  <c r="K25" s="1"/>
  <c r="L25" s="1"/>
  <c r="R24"/>
  <c r="P24"/>
  <c r="H24"/>
  <c r="G24"/>
  <c r="I24" s="1"/>
  <c r="K24" s="1"/>
  <c r="L24" s="1"/>
  <c r="R23"/>
  <c r="P23"/>
  <c r="N23"/>
  <c r="G23"/>
  <c r="I23" s="1"/>
  <c r="K23" s="1"/>
  <c r="L23" s="1"/>
  <c r="R22"/>
  <c r="P22"/>
  <c r="N22"/>
  <c r="G22"/>
  <c r="I22" s="1"/>
  <c r="K22" s="1"/>
  <c r="L22" s="1"/>
  <c r="R21"/>
  <c r="P21"/>
  <c r="G21"/>
  <c r="I21" s="1"/>
  <c r="K21" s="1"/>
  <c r="L21" s="1"/>
  <c r="R20"/>
  <c r="P20"/>
  <c r="H20"/>
  <c r="G20"/>
  <c r="I20" s="1"/>
  <c r="K20" s="1"/>
  <c r="L20" s="1"/>
  <c r="R19"/>
  <c r="P19"/>
  <c r="N19"/>
  <c r="G19"/>
  <c r="I19" s="1"/>
  <c r="K19" s="1"/>
  <c r="L19" s="1"/>
  <c r="R18"/>
  <c r="P18"/>
  <c r="N18"/>
  <c r="G18"/>
  <c r="I18" s="1"/>
  <c r="K18" s="1"/>
  <c r="L18" s="1"/>
  <c r="R17"/>
  <c r="P17"/>
  <c r="G17"/>
  <c r="I17" s="1"/>
  <c r="K17" s="1"/>
  <c r="L17" s="1"/>
  <c r="R16"/>
  <c r="P16"/>
  <c r="H16"/>
  <c r="G16"/>
  <c r="I16" s="1"/>
  <c r="K16" s="1"/>
  <c r="L16" s="1"/>
  <c r="R15"/>
  <c r="P15"/>
  <c r="N15"/>
  <c r="G15"/>
  <c r="I15" s="1"/>
  <c r="K15" s="1"/>
  <c r="L15" s="1"/>
  <c r="R14"/>
  <c r="P14"/>
  <c r="N14"/>
  <c r="G14"/>
  <c r="I14" s="1"/>
  <c r="K14" s="1"/>
  <c r="L14" s="1"/>
  <c r="R13"/>
  <c r="P13"/>
  <c r="G13"/>
  <c r="I13" s="1"/>
  <c r="K13" s="1"/>
  <c r="L13" s="1"/>
  <c r="R12"/>
  <c r="P12"/>
  <c r="H12"/>
  <c r="G12"/>
  <c r="I12" s="1"/>
  <c r="K12" s="1"/>
  <c r="L12" s="1"/>
  <c r="R11"/>
  <c r="P11"/>
  <c r="N11"/>
  <c r="G11"/>
  <c r="I11" s="1"/>
  <c r="K11" s="1"/>
  <c r="L11" s="1"/>
  <c r="R10"/>
  <c r="P10"/>
  <c r="N10"/>
  <c r="H10"/>
  <c r="G10"/>
  <c r="I10" s="1"/>
  <c r="K10" s="1"/>
  <c r="L10" s="1"/>
  <c r="R9"/>
  <c r="P9"/>
  <c r="G9"/>
  <c r="I9" s="1"/>
  <c r="K9" s="1"/>
  <c r="L9" s="1"/>
  <c r="R8"/>
  <c r="P8"/>
  <c r="H8"/>
  <c r="G8"/>
  <c r="I8" s="1"/>
  <c r="K8" s="1"/>
  <c r="L8" s="1"/>
  <c r="R7"/>
  <c r="P7"/>
  <c r="N7"/>
  <c r="H7"/>
  <c r="G7"/>
  <c r="I7" s="1"/>
  <c r="K7" s="1"/>
  <c r="L7" s="1"/>
  <c r="R5" i="8"/>
  <c r="R10" s="1"/>
  <c r="Q10"/>
  <c r="J10"/>
  <c r="M10"/>
  <c r="P6"/>
  <c r="P5"/>
  <c r="P10" s="1"/>
  <c r="N9"/>
  <c r="N8"/>
  <c r="N7"/>
  <c r="N6"/>
  <c r="N5"/>
  <c r="H9"/>
  <c r="H7"/>
  <c r="H6"/>
  <c r="H5"/>
  <c r="I6"/>
  <c r="K6" s="1"/>
  <c r="I7"/>
  <c r="K7" s="1"/>
  <c r="I8"/>
  <c r="K8" s="1"/>
  <c r="I9"/>
  <c r="K9" s="1"/>
  <c r="I5"/>
  <c r="K5" s="1"/>
  <c r="L5" s="1"/>
  <c r="I10"/>
  <c r="H14" i="9" l="1"/>
  <c r="H18"/>
  <c r="H22"/>
  <c r="H26"/>
  <c r="H30"/>
  <c r="H32"/>
  <c r="N8"/>
  <c r="H9"/>
  <c r="N12"/>
  <c r="H13"/>
  <c r="N16"/>
  <c r="H17"/>
  <c r="N20"/>
  <c r="H21"/>
  <c r="N24"/>
  <c r="H25"/>
  <c r="N28"/>
  <c r="H29"/>
  <c r="N32"/>
  <c r="N31"/>
  <c r="H11"/>
  <c r="H15"/>
  <c r="H19"/>
  <c r="H23"/>
  <c r="H27"/>
  <c r="H31"/>
  <c r="N9"/>
  <c r="N13"/>
  <c r="N17"/>
  <c r="N21"/>
  <c r="N25"/>
  <c r="N29"/>
  <c r="J8" i="11"/>
  <c r="L8" s="1"/>
  <c r="M8" s="1"/>
  <c r="J10"/>
  <c r="L10" s="1"/>
  <c r="M10" s="1"/>
  <c r="J12"/>
  <c r="L12" s="1"/>
  <c r="M12" s="1"/>
  <c r="J14"/>
  <c r="L14" s="1"/>
  <c r="M14" s="1"/>
  <c r="J16"/>
  <c r="L16" s="1"/>
  <c r="M16" s="1"/>
  <c r="J18"/>
  <c r="L18" s="1"/>
  <c r="M18" s="1"/>
  <c r="J20"/>
  <c r="L20" s="1"/>
  <c r="M20" s="1"/>
  <c r="J22"/>
  <c r="L22" s="1"/>
  <c r="M22" s="1"/>
  <c r="J24"/>
  <c r="L24" s="1"/>
  <c r="M24" s="1"/>
  <c r="J26"/>
  <c r="L26" s="1"/>
  <c r="M26" s="1"/>
  <c r="J28"/>
  <c r="L28" s="1"/>
  <c r="M28" s="1"/>
  <c r="J7" i="12"/>
  <c r="L7" s="1"/>
  <c r="M7" s="1"/>
  <c r="J9"/>
  <c r="L9" s="1"/>
  <c r="M9" s="1"/>
  <c r="H10" i="8"/>
  <c r="I8" i="11"/>
  <c r="I10"/>
  <c r="I12"/>
  <c r="I14"/>
  <c r="I16"/>
  <c r="I18"/>
  <c r="I20"/>
  <c r="I22"/>
  <c r="I24"/>
  <c r="I26"/>
  <c r="I28"/>
  <c r="I7" i="12"/>
  <c r="I9"/>
  <c r="L9" i="8"/>
  <c r="N10"/>
  <c r="K10"/>
  <c r="L8"/>
  <c r="L7"/>
  <c r="L6"/>
  <c r="L10" l="1"/>
</calcChain>
</file>

<file path=xl/sharedStrings.xml><?xml version="1.0" encoding="utf-8"?>
<sst xmlns="http://schemas.openxmlformats.org/spreadsheetml/2006/main" count="315" uniqueCount="130">
  <si>
    <t>Table I - Summary Statement holding of specified securities</t>
  </si>
  <si>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</si>
  <si>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</si>
  <si>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</si>
  <si>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</si>
  <si>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</si>
  <si>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</si>
  <si>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</si>
  <si>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</si>
  <si>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</si>
  <si>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</si>
  <si>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</si>
  <si>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</si>
  <si>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</si>
  <si>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</si>
  <si>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</si>
  <si>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</si>
  <si>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</si>
  <si>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</si>
  <si>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</si>
  <si>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</si>
  <si>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</si>
  <si>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</si>
  <si>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</si>
  <si>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</si>
  <si>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</si>
  <si>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</si>
  <si>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</si>
  <si>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</si>
  <si>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</si>
  <si>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</si>
  <si>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</si>
  <si>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</si>
  <si>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</si>
  <si>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</si>
  <si>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</si>
  <si>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</si>
  <si>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</si>
  <si>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</si>
  <si>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</si>
  <si>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</si>
  <si>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</si>
  <si>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</si>
  <si>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</si>
  <si>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</si>
  <si>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</si>
  <si>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</si>
  <si>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</si>
  <si>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</si>
  <si>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</si>
  <si>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</si>
  <si>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</si>
  <si>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</si>
  <si>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</si>
  <si>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</si>
  <si>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</si>
  <si>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</si>
  <si>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</si>
  <si>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</si>
  <si>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</si>
  <si>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</si>
  <si>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AJAY RELAN</t>
  </si>
  <si>
    <t>NARINDER DEV RELAN</t>
  </si>
  <si>
    <t>ROHIT RELAN</t>
  </si>
  <si>
    <t>RAM PARKASH CHOWDHRY</t>
  </si>
  <si>
    <t>INDIRA CHOWDHRY</t>
  </si>
  <si>
    <t>MALA RELAN</t>
  </si>
  <si>
    <t>RITU RELAN</t>
  </si>
  <si>
    <t>AASHIM RELAN</t>
  </si>
  <si>
    <t>PRANAV RELAN</t>
  </si>
  <si>
    <t>AYUSH RELAN</t>
  </si>
  <si>
    <t>RISHABH RELAN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</si>
  <si>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</si>
  <si>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</si>
  <si>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</si>
  <si>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</si>
  <si>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</si>
  <si>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</si>
  <si>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</si>
  <si>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</si>
  <si>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</si>
  <si>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</si>
  <si>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</si>
  <si>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</si>
  <si>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</si>
  <si>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</si>
  <si>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</si>
  <si>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</si>
  <si>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</si>
  <si>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</si>
  <si>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</si>
  <si>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</si>
  <si>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</si>
  <si>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</si>
  <si>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</si>
  <si>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</si>
  <si>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</si>
  <si>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</si>
  <si>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</si>
  <si>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</si>
  <si>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</si>
  <si>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</si>
  <si>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</si>
  <si>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</si>
  <si>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</si>
  <si>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</si>
  <si>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</si>
  <si>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</si>
  <si>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</si>
  <si>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</si>
  <si>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</si>
  <si>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VINOD KANTILAL SHAH</t>
  </si>
  <si>
    <t>AAGPS4899H</t>
  </si>
  <si>
    <t>NBFCs registered with RBI</t>
  </si>
  <si>
    <t>Employee Trusts</t>
  </si>
  <si>
    <t>Overseas Depositories (holding DRs) (balancing figure)</t>
  </si>
  <si>
    <t>Any Other (specify) # CORPORATE BODY</t>
  </si>
  <si>
    <t xml:space="preserve">Any Other (specify) # NRI 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</si>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</sst>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view="pageBreakPreview" zoomScale="60" workbookViewId="0">
      <selection activeCell="C10" sqref="C10"/>
    </sheetView>
  </sheetViews>
  <sheetFormatPr defaultColWidth="13.1640625" defaultRowHeight="15.75"/>
  <cols>
    <col min="1" max="1" width="19" style="1" customWidth="1"/>
    <col min="2" max="2" width="37.5" style="1" bestFit="1" customWidth="1"/>
    <col min="3" max="3" width="12.5" style="3" bestFit="1" customWidth="1"/>
    <col min="4" max="4" width="16" style="3" bestFit="1" customWidth="1"/>
    <col min="5" max="5" width="11.5" style="3" bestFit="1" customWidth="1"/>
    <col min="6" max="6" width="12.5" style="3" bestFit="1" customWidth="1"/>
    <col min="7" max="7" width="16" style="3" bestFit="1" customWidth="1"/>
    <col min="8" max="8" width="21.33203125" style="3" bestFit="1" customWidth="1"/>
    <col min="9" max="9" width="16.1640625" style="3" customWidth="1"/>
    <col min="10" max="10" width="8" style="3" customWidth="1"/>
    <col min="11" max="11" width="20.33203125" style="3" customWidth="1"/>
    <col min="12" max="12" width="17.5" style="3" customWidth="1"/>
    <col min="13" max="13" width="16.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5" style="3" bestFit="1" customWidth="1"/>
    <col min="19" max="19" width="18.83203125" style="3" bestFit="1" customWidth="1"/>
    <col min="20" max="16384" width="13.1640625" style="1"/>
  </cols>
  <sheetData>
    <row r="1" spans="1:20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20" s="3" customFormat="1" ht="141.75" customHeight="1">
      <c r="A2" s="31" t="s">
        <v>29</v>
      </c>
      <c r="B2" s="31" t="s">
        <v>32</v>
      </c>
      <c r="C2" s="31" t="s">
        <v>15</v>
      </c>
      <c r="D2" s="31" t="s">
        <v>14</v>
      </c>
      <c r="E2" s="31" t="s">
        <v>16</v>
      </c>
      <c r="F2" s="31" t="s">
        <v>17</v>
      </c>
      <c r="G2" s="31" t="s">
        <v>18</v>
      </c>
      <c r="H2" s="31" t="s">
        <v>19</v>
      </c>
      <c r="I2" s="37" t="s">
        <v>20</v>
      </c>
      <c r="J2" s="38"/>
      <c r="K2" s="38"/>
      <c r="L2" s="39"/>
      <c r="M2" s="31" t="s">
        <v>22</v>
      </c>
      <c r="N2" s="31" t="s">
        <v>23</v>
      </c>
      <c r="O2" s="37" t="s">
        <v>24</v>
      </c>
      <c r="P2" s="39"/>
      <c r="Q2" s="37" t="s">
        <v>25</v>
      </c>
      <c r="R2" s="39"/>
      <c r="S2" s="31" t="s">
        <v>26</v>
      </c>
    </row>
    <row r="3" spans="1:20" ht="78.75" customHeight="1">
      <c r="A3" s="32"/>
      <c r="B3" s="32"/>
      <c r="C3" s="32"/>
      <c r="D3" s="32"/>
      <c r="E3" s="32"/>
      <c r="F3" s="32"/>
      <c r="G3" s="32"/>
      <c r="H3" s="32"/>
      <c r="I3" s="37" t="s">
        <v>21</v>
      </c>
      <c r="J3" s="38"/>
      <c r="K3" s="39"/>
      <c r="L3" s="29" t="s">
        <v>33</v>
      </c>
      <c r="M3" s="32"/>
      <c r="N3" s="32"/>
      <c r="O3" s="31" t="s">
        <v>1</v>
      </c>
      <c r="P3" s="29" t="s">
        <v>27</v>
      </c>
      <c r="Q3" s="31" t="s">
        <v>1</v>
      </c>
      <c r="R3" s="29" t="s">
        <v>28</v>
      </c>
      <c r="S3" s="32"/>
    </row>
    <row r="4" spans="1:20" ht="37.5" customHeight="1">
      <c r="A4" s="33"/>
      <c r="B4" s="33"/>
      <c r="C4" s="33"/>
      <c r="D4" s="33"/>
      <c r="E4" s="33"/>
      <c r="F4" s="33"/>
      <c r="G4" s="33"/>
      <c r="H4" s="33"/>
      <c r="I4" s="2" t="s">
        <v>30</v>
      </c>
      <c r="J4" s="2" t="s">
        <v>31</v>
      </c>
      <c r="K4" s="2" t="s">
        <v>13</v>
      </c>
      <c r="L4" s="30"/>
      <c r="M4" s="33"/>
      <c r="N4" s="33"/>
      <c r="O4" s="33"/>
      <c r="P4" s="30"/>
      <c r="Q4" s="33"/>
      <c r="R4" s="30"/>
      <c r="S4" s="33"/>
    </row>
    <row r="5" spans="1:20">
      <c r="A5" s="2" t="s">
        <v>2</v>
      </c>
      <c r="B5" s="4" t="s">
        <v>3</v>
      </c>
      <c r="C5" s="10">
        <v>13</v>
      </c>
      <c r="D5" s="10">
        <v>4441849</v>
      </c>
      <c r="E5" s="10">
        <v>0</v>
      </c>
      <c r="F5" s="10">
        <v>0</v>
      </c>
      <c r="G5" s="10">
        <v>4441849</v>
      </c>
      <c r="H5" s="6">
        <f>G5*100/(G5+G6+G9)</f>
        <v>74.699049463483846</v>
      </c>
      <c r="I5" s="10">
        <f>G5</f>
        <v>4441849</v>
      </c>
      <c r="J5" s="10">
        <v>0</v>
      </c>
      <c r="K5" s="10">
        <f>I5+J5</f>
        <v>4441849</v>
      </c>
      <c r="L5" s="6">
        <f>(K5*100)/(K5+K6+K7)</f>
        <v>74.699049463483846</v>
      </c>
      <c r="M5" s="10">
        <v>0</v>
      </c>
      <c r="N5" s="9">
        <f>(G5+M5)*100/(G5+G6+G9)</f>
        <v>74.699049463483846</v>
      </c>
      <c r="O5" s="10">
        <v>0</v>
      </c>
      <c r="P5" s="7">
        <f>O5*100/D5</f>
        <v>0</v>
      </c>
      <c r="Q5" s="10">
        <v>0</v>
      </c>
      <c r="R5" s="6">
        <f>Q5*100/D5</f>
        <v>0</v>
      </c>
      <c r="S5" s="13">
        <v>4441849</v>
      </c>
      <c r="T5" s="21"/>
    </row>
    <row r="6" spans="1:20">
      <c r="A6" s="2" t="s">
        <v>4</v>
      </c>
      <c r="B6" s="4" t="s">
        <v>5</v>
      </c>
      <c r="C6" s="10">
        <v>5538</v>
      </c>
      <c r="D6" s="10">
        <v>1504477</v>
      </c>
      <c r="E6" s="10">
        <v>0</v>
      </c>
      <c r="F6" s="10">
        <v>0</v>
      </c>
      <c r="G6" s="10">
        <v>1504477</v>
      </c>
      <c r="H6" s="6">
        <f>G6*100/(G5+G6+G9)</f>
        <v>25.300950536516162</v>
      </c>
      <c r="I6" s="10">
        <f>G6</f>
        <v>1504477</v>
      </c>
      <c r="J6" s="10">
        <v>0</v>
      </c>
      <c r="K6" s="10">
        <f>I6+J6</f>
        <v>1504477</v>
      </c>
      <c r="L6" s="6">
        <f>(K6*100)/(K5+K6+K7)</f>
        <v>25.300950536516162</v>
      </c>
      <c r="M6" s="10">
        <v>0</v>
      </c>
      <c r="N6" s="9">
        <f>(G6+M6)*100/(G5+G6+G9)</f>
        <v>25.300950536516162</v>
      </c>
      <c r="O6" s="10">
        <v>0</v>
      </c>
      <c r="P6" s="7">
        <f>O6*100/D6</f>
        <v>0</v>
      </c>
      <c r="Q6" s="10" t="s">
        <v>6</v>
      </c>
      <c r="R6" s="6" t="s">
        <v>6</v>
      </c>
      <c r="S6" s="13">
        <v>1376971</v>
      </c>
      <c r="T6" s="21"/>
    </row>
    <row r="7" spans="1:20">
      <c r="A7" s="2" t="s">
        <v>7</v>
      </c>
      <c r="B7" s="4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>G7*100/(G5+G6+G9)</f>
        <v>0</v>
      </c>
      <c r="I7" s="10">
        <f>G7</f>
        <v>0</v>
      </c>
      <c r="J7" s="10">
        <v>0</v>
      </c>
      <c r="K7" s="10">
        <f>I7+J7</f>
        <v>0</v>
      </c>
      <c r="L7" s="6">
        <f>(K7*100)/(K5+K6+K7)</f>
        <v>0</v>
      </c>
      <c r="M7" s="10">
        <v>0</v>
      </c>
      <c r="N7" s="9">
        <f>(G7+M7)*100/(G5+G6+G9)</f>
        <v>0</v>
      </c>
      <c r="O7" s="10">
        <v>0</v>
      </c>
      <c r="P7" s="7">
        <v>0</v>
      </c>
      <c r="Q7" s="12" t="s">
        <v>6</v>
      </c>
      <c r="R7" s="6" t="s">
        <v>6</v>
      </c>
      <c r="S7" s="13">
        <v>0</v>
      </c>
      <c r="T7" s="21"/>
    </row>
    <row r="8" spans="1:20">
      <c r="A8" s="2" t="s">
        <v>9</v>
      </c>
      <c r="B8" s="4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 t="s">
        <v>6</v>
      </c>
      <c r="I8" s="10">
        <f>G8</f>
        <v>0</v>
      </c>
      <c r="J8" s="10">
        <v>0</v>
      </c>
      <c r="K8" s="10">
        <f>I8+J8</f>
        <v>0</v>
      </c>
      <c r="L8" s="6">
        <f>(K8*100)/(K5+K6+K7)</f>
        <v>0</v>
      </c>
      <c r="M8" s="10">
        <v>0</v>
      </c>
      <c r="N8" s="9">
        <f>(G8+M8)*100/(G5+G6+G9)</f>
        <v>0</v>
      </c>
      <c r="O8" s="10">
        <v>0</v>
      </c>
      <c r="P8" s="7">
        <v>0</v>
      </c>
      <c r="Q8" s="12" t="s">
        <v>6</v>
      </c>
      <c r="R8" s="6" t="s">
        <v>6</v>
      </c>
      <c r="S8" s="13">
        <v>0</v>
      </c>
      <c r="T8" s="21"/>
    </row>
    <row r="9" spans="1:20" ht="31.5">
      <c r="A9" s="2" t="s">
        <v>11</v>
      </c>
      <c r="B9" s="4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7">
        <f>G9*100/(G5+G6+G9)</f>
        <v>0</v>
      </c>
      <c r="I9" s="10">
        <f>G9</f>
        <v>0</v>
      </c>
      <c r="J9" s="10">
        <v>0</v>
      </c>
      <c r="K9" s="10">
        <f>I9+J9</f>
        <v>0</v>
      </c>
      <c r="L9" s="6">
        <f>(K9*100)/(K5+K6+K7)</f>
        <v>0</v>
      </c>
      <c r="M9" s="10">
        <v>0</v>
      </c>
      <c r="N9" s="9">
        <f>(G9+M9)*100/(G5+G6+G9)</f>
        <v>0</v>
      </c>
      <c r="O9" s="10">
        <v>0</v>
      </c>
      <c r="P9" s="7">
        <v>0</v>
      </c>
      <c r="Q9" s="12" t="s">
        <v>6</v>
      </c>
      <c r="R9" s="6" t="s">
        <v>6</v>
      </c>
      <c r="S9" s="13">
        <v>0</v>
      </c>
      <c r="T9" s="21"/>
    </row>
    <row r="10" spans="1:20" ht="21.75" customHeight="1">
      <c r="A10" s="5"/>
      <c r="B10" s="4" t="s">
        <v>13</v>
      </c>
      <c r="C10" s="11">
        <v>5551</v>
      </c>
      <c r="D10" s="11">
        <v>5946326</v>
      </c>
      <c r="E10" s="11">
        <v>0</v>
      </c>
      <c r="F10" s="11">
        <v>0</v>
      </c>
      <c r="G10" s="11">
        <v>5946326</v>
      </c>
      <c r="H10" s="8">
        <f t="shared" ref="H10:P10" si="0">SUM(H5:H9)</f>
        <v>100</v>
      </c>
      <c r="I10" s="11">
        <f t="shared" si="0"/>
        <v>5946326</v>
      </c>
      <c r="J10" s="11">
        <f t="shared" si="0"/>
        <v>0</v>
      </c>
      <c r="K10" s="11">
        <f t="shared" si="0"/>
        <v>5946326</v>
      </c>
      <c r="L10" s="8">
        <f t="shared" si="0"/>
        <v>100</v>
      </c>
      <c r="M10" s="11">
        <f t="shared" si="0"/>
        <v>0</v>
      </c>
      <c r="N10" s="8">
        <f t="shared" si="0"/>
        <v>100</v>
      </c>
      <c r="O10" s="11">
        <v>0</v>
      </c>
      <c r="P10" s="8">
        <f t="shared" si="0"/>
        <v>0</v>
      </c>
      <c r="Q10" s="11">
        <f>Q5</f>
        <v>0</v>
      </c>
      <c r="R10" s="6">
        <f>R5</f>
        <v>0</v>
      </c>
      <c r="S10" s="11">
        <v>5818820</v>
      </c>
      <c r="T10" s="21"/>
    </row>
  </sheetData>
  <mergeCells count="21">
    <mergeCell ref="A1:S1"/>
    <mergeCell ref="R3:R4"/>
    <mergeCell ref="S2:S4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O2:P2"/>
    <mergeCell ref="Q2:R2"/>
    <mergeCell ref="I3:K3"/>
    <mergeCell ref="M2:M4"/>
    <mergeCell ref="L3:L4"/>
    <mergeCell ref="N2:N4"/>
    <mergeCell ref="O3:O4"/>
    <mergeCell ref="P3:P4"/>
    <mergeCell ref="Q3:Q4"/>
  </mergeCells>
  <pageMargins left="0.25" right="0.25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opLeftCell="A7" workbookViewId="0">
      <selection activeCell="E32" sqref="E32"/>
    </sheetView>
  </sheetViews>
  <sheetFormatPr defaultRowHeight="12.75"/>
  <cols>
    <col min="1" max="1" width="5.83203125" style="14" customWidth="1"/>
    <col min="2" max="2" width="31.33203125" style="14" customWidth="1"/>
    <col min="3" max="3" width="11.1640625" style="18" customWidth="1"/>
    <col min="4" max="4" width="14.1640625" style="18" customWidth="1"/>
    <col min="5" max="5" width="9.6640625" style="18" customWidth="1"/>
    <col min="6" max="7" width="13" style="18" customWidth="1"/>
    <col min="8" max="8" width="15.33203125" style="19" customWidth="1"/>
    <col min="9" max="9" width="11" style="18" bestFit="1" customWidth="1"/>
    <col min="10" max="10" width="9.33203125" style="18" customWidth="1"/>
    <col min="11" max="11" width="11.5" style="18" customWidth="1"/>
    <col min="12" max="12" width="10.1640625" style="19" customWidth="1"/>
    <col min="13" max="13" width="15.5" style="18" customWidth="1"/>
    <col min="14" max="14" width="17.5" style="19" customWidth="1"/>
    <col min="15" max="15" width="12.5" style="18" customWidth="1"/>
    <col min="16" max="16" width="8.83203125" style="19" customWidth="1"/>
    <col min="17" max="17" width="10.83203125" style="14" customWidth="1"/>
    <col min="18" max="18" width="9.5" style="20" bestFit="1" customWidth="1"/>
    <col min="19" max="19" width="21.33203125" style="14" customWidth="1"/>
    <col min="20" max="20" width="0.1640625" style="14" customWidth="1"/>
    <col min="21" max="16384" width="9.33203125" style="14"/>
  </cols>
  <sheetData>
    <row r="1" spans="1:19" ht="17.100000000000001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60" customHeight="1">
      <c r="A2" s="46"/>
      <c r="B2" s="42" t="s">
        <v>35</v>
      </c>
      <c r="C2" s="42" t="s">
        <v>37</v>
      </c>
      <c r="D2" s="42" t="s">
        <v>14</v>
      </c>
      <c r="E2" s="42" t="s">
        <v>38</v>
      </c>
      <c r="F2" s="42" t="s">
        <v>39</v>
      </c>
      <c r="G2" s="42" t="s">
        <v>40</v>
      </c>
      <c r="H2" s="43" t="s">
        <v>41</v>
      </c>
      <c r="I2" s="42" t="s">
        <v>20</v>
      </c>
      <c r="J2" s="42"/>
      <c r="K2" s="42"/>
      <c r="L2" s="42"/>
      <c r="M2" s="42" t="s">
        <v>22</v>
      </c>
      <c r="N2" s="43" t="s">
        <v>42</v>
      </c>
      <c r="O2" s="42" t="s">
        <v>24</v>
      </c>
      <c r="P2" s="42"/>
      <c r="Q2" s="44" t="s">
        <v>43</v>
      </c>
      <c r="R2" s="44"/>
      <c r="S2" s="44" t="s">
        <v>44</v>
      </c>
    </row>
    <row r="3" spans="1:19" ht="18.75" customHeight="1">
      <c r="A3" s="46"/>
      <c r="B3" s="42"/>
      <c r="C3" s="42"/>
      <c r="D3" s="42"/>
      <c r="E3" s="42"/>
      <c r="F3" s="42"/>
      <c r="G3" s="42"/>
      <c r="H3" s="43"/>
      <c r="I3" s="42" t="s">
        <v>45</v>
      </c>
      <c r="J3" s="42"/>
      <c r="K3" s="42"/>
      <c r="L3" s="43" t="s">
        <v>46</v>
      </c>
      <c r="M3" s="42"/>
      <c r="N3" s="43"/>
      <c r="O3" s="42" t="s">
        <v>1</v>
      </c>
      <c r="P3" s="43" t="s">
        <v>47</v>
      </c>
      <c r="Q3" s="47" t="s">
        <v>1</v>
      </c>
      <c r="R3" s="40" t="s">
        <v>47</v>
      </c>
      <c r="S3" s="44"/>
    </row>
    <row r="4" spans="1:19" ht="22.5" customHeight="1">
      <c r="A4" s="46"/>
      <c r="B4" s="42"/>
      <c r="C4" s="42"/>
      <c r="D4" s="42"/>
      <c r="E4" s="42"/>
      <c r="F4" s="42"/>
      <c r="G4" s="42"/>
      <c r="H4" s="43"/>
      <c r="I4" s="15" t="s">
        <v>48</v>
      </c>
      <c r="J4" s="15" t="s">
        <v>49</v>
      </c>
      <c r="K4" s="15" t="s">
        <v>13</v>
      </c>
      <c r="L4" s="43"/>
      <c r="M4" s="42"/>
      <c r="N4" s="43"/>
      <c r="O4" s="42"/>
      <c r="P4" s="40"/>
      <c r="Q4" s="47"/>
      <c r="R4" s="41"/>
      <c r="S4" s="44"/>
    </row>
    <row r="5" spans="1:19" ht="60" customHeight="1">
      <c r="A5" s="46"/>
      <c r="B5" s="42"/>
      <c r="C5" s="42"/>
      <c r="D5" s="42"/>
      <c r="E5" s="42"/>
      <c r="F5" s="42"/>
      <c r="G5" s="42"/>
      <c r="H5" s="43"/>
      <c r="I5" s="15"/>
      <c r="J5" s="15"/>
      <c r="K5" s="15"/>
      <c r="L5" s="43"/>
      <c r="M5" s="42"/>
      <c r="N5" s="43"/>
      <c r="O5" s="42"/>
      <c r="P5" s="40"/>
      <c r="Q5" s="47"/>
      <c r="R5" s="41"/>
      <c r="S5" s="44"/>
    </row>
    <row r="6" spans="1:19">
      <c r="A6" s="16">
        <v>-1</v>
      </c>
      <c r="B6" s="17" t="s">
        <v>50</v>
      </c>
      <c r="C6" s="22"/>
      <c r="D6" s="22"/>
      <c r="E6" s="22"/>
      <c r="F6" s="22"/>
      <c r="G6" s="22"/>
      <c r="H6" s="23"/>
      <c r="I6" s="22"/>
      <c r="J6" s="22"/>
      <c r="K6" s="22"/>
      <c r="L6" s="23"/>
      <c r="M6" s="22"/>
      <c r="N6" s="23"/>
      <c r="O6" s="22"/>
      <c r="P6" s="23"/>
      <c r="Q6" s="24"/>
      <c r="R6" s="25"/>
      <c r="S6" s="24"/>
    </row>
    <row r="7" spans="1:19" ht="25.5">
      <c r="A7" s="24" t="s">
        <v>58</v>
      </c>
      <c r="B7" s="24" t="s">
        <v>59</v>
      </c>
      <c r="C7" s="22">
        <v>13</v>
      </c>
      <c r="D7" s="22">
        <v>4441849</v>
      </c>
      <c r="E7" s="22">
        <v>0</v>
      </c>
      <c r="F7" s="22">
        <v>0</v>
      </c>
      <c r="G7" s="22">
        <f t="shared" ref="G7:G32" si="0">SUM(D7:F7)</f>
        <v>4441849</v>
      </c>
      <c r="H7" s="23">
        <f t="shared" ref="H7:H32" si="1">(G7/5946326)*100</f>
        <v>74.699049463483831</v>
      </c>
      <c r="I7" s="22">
        <f t="shared" ref="I7:I32" si="2">G7</f>
        <v>4441849</v>
      </c>
      <c r="J7" s="22">
        <v>0</v>
      </c>
      <c r="K7" s="22">
        <f t="shared" ref="K7:K32" si="3">I7 + J7</f>
        <v>4441849</v>
      </c>
      <c r="L7" s="23">
        <f t="shared" ref="L7:L32" si="4">(K7/5946326)*100</f>
        <v>74.699049463483831</v>
      </c>
      <c r="M7" s="22">
        <v>0</v>
      </c>
      <c r="N7" s="23">
        <f t="shared" ref="N7:N32" si="5">(G7+M7)*100/5946326</f>
        <v>74.699049463483846</v>
      </c>
      <c r="O7" s="22">
        <v>0</v>
      </c>
      <c r="P7" s="23">
        <f t="shared" ref="P7:P32" si="6">O7/4441849*100</f>
        <v>0</v>
      </c>
      <c r="Q7" s="24">
        <v>0</v>
      </c>
      <c r="R7" s="25">
        <f t="shared" ref="R7:R32" si="7">Q7/4441849*100</f>
        <v>0</v>
      </c>
      <c r="S7" s="24">
        <v>4441849</v>
      </c>
    </row>
    <row r="8" spans="1:19">
      <c r="A8" s="24" t="s">
        <v>60</v>
      </c>
      <c r="B8" s="24" t="s">
        <v>61</v>
      </c>
      <c r="C8" s="22">
        <v>1</v>
      </c>
      <c r="D8" s="22">
        <v>19200</v>
      </c>
      <c r="E8" s="22">
        <v>0</v>
      </c>
      <c r="F8" s="22">
        <v>0</v>
      </c>
      <c r="G8" s="22">
        <f t="shared" si="0"/>
        <v>19200</v>
      </c>
      <c r="H8" s="23">
        <f t="shared" si="1"/>
        <v>0.32288845246627917</v>
      </c>
      <c r="I8" s="22">
        <f t="shared" si="2"/>
        <v>19200</v>
      </c>
      <c r="J8" s="22">
        <v>0</v>
      </c>
      <c r="K8" s="22">
        <f t="shared" si="3"/>
        <v>19200</v>
      </c>
      <c r="L8" s="23">
        <f t="shared" si="4"/>
        <v>0.32288845246627917</v>
      </c>
      <c r="M8" s="22">
        <v>0</v>
      </c>
      <c r="N8" s="23">
        <f t="shared" si="5"/>
        <v>0.32288845246627917</v>
      </c>
      <c r="O8" s="22">
        <v>0</v>
      </c>
      <c r="P8" s="23">
        <f t="shared" si="6"/>
        <v>0</v>
      </c>
      <c r="Q8" s="24">
        <v>0</v>
      </c>
      <c r="R8" s="25">
        <f t="shared" si="7"/>
        <v>0</v>
      </c>
      <c r="S8" s="24">
        <v>19200</v>
      </c>
    </row>
    <row r="9" spans="1:19">
      <c r="A9" s="24" t="s">
        <v>60</v>
      </c>
      <c r="B9" s="24" t="s">
        <v>62</v>
      </c>
      <c r="C9" s="22">
        <v>1</v>
      </c>
      <c r="D9" s="22">
        <v>30000</v>
      </c>
      <c r="E9" s="22">
        <v>0</v>
      </c>
      <c r="F9" s="22">
        <v>0</v>
      </c>
      <c r="G9" s="22">
        <f t="shared" si="0"/>
        <v>30000</v>
      </c>
      <c r="H9" s="23">
        <f t="shared" si="1"/>
        <v>0.50451320697856117</v>
      </c>
      <c r="I9" s="22">
        <f t="shared" si="2"/>
        <v>30000</v>
      </c>
      <c r="J9" s="22">
        <v>0</v>
      </c>
      <c r="K9" s="22">
        <f t="shared" si="3"/>
        <v>30000</v>
      </c>
      <c r="L9" s="23">
        <f t="shared" si="4"/>
        <v>0.50451320697856117</v>
      </c>
      <c r="M9" s="22">
        <v>0</v>
      </c>
      <c r="N9" s="23">
        <f t="shared" si="5"/>
        <v>0.50451320697856117</v>
      </c>
      <c r="O9" s="22">
        <v>0</v>
      </c>
      <c r="P9" s="23">
        <f t="shared" si="6"/>
        <v>0</v>
      </c>
      <c r="Q9" s="24">
        <v>0</v>
      </c>
      <c r="R9" s="25">
        <f t="shared" si="7"/>
        <v>0</v>
      </c>
      <c r="S9" s="24">
        <v>30000</v>
      </c>
    </row>
    <row r="10" spans="1:19">
      <c r="A10" s="24" t="s">
        <v>60</v>
      </c>
      <c r="B10" s="24" t="s">
        <v>63</v>
      </c>
      <c r="C10" s="22">
        <v>1</v>
      </c>
      <c r="D10" s="22">
        <v>44400</v>
      </c>
      <c r="E10" s="22">
        <v>0</v>
      </c>
      <c r="F10" s="22">
        <v>0</v>
      </c>
      <c r="G10" s="22">
        <f t="shared" si="0"/>
        <v>44400</v>
      </c>
      <c r="H10" s="23">
        <f t="shared" si="1"/>
        <v>0.7466795463282706</v>
      </c>
      <c r="I10" s="22">
        <f t="shared" si="2"/>
        <v>44400</v>
      </c>
      <c r="J10" s="22">
        <v>0</v>
      </c>
      <c r="K10" s="22">
        <f t="shared" si="3"/>
        <v>44400</v>
      </c>
      <c r="L10" s="23">
        <f t="shared" si="4"/>
        <v>0.7466795463282706</v>
      </c>
      <c r="M10" s="22">
        <v>0</v>
      </c>
      <c r="N10" s="23">
        <f t="shared" si="5"/>
        <v>0.7466795463282706</v>
      </c>
      <c r="O10" s="22">
        <v>0</v>
      </c>
      <c r="P10" s="23">
        <f t="shared" si="6"/>
        <v>0</v>
      </c>
      <c r="Q10" s="24">
        <v>0</v>
      </c>
      <c r="R10" s="25">
        <f t="shared" si="7"/>
        <v>0</v>
      </c>
      <c r="S10" s="24">
        <v>44400</v>
      </c>
    </row>
    <row r="11" spans="1:19" ht="19.5" customHeight="1">
      <c r="A11" s="24" t="s">
        <v>60</v>
      </c>
      <c r="B11" s="24" t="s">
        <v>64</v>
      </c>
      <c r="C11" s="22">
        <v>1</v>
      </c>
      <c r="D11" s="22">
        <v>600</v>
      </c>
      <c r="E11" s="22">
        <v>0</v>
      </c>
      <c r="F11" s="22">
        <v>0</v>
      </c>
      <c r="G11" s="22">
        <f t="shared" si="0"/>
        <v>600</v>
      </c>
      <c r="H11" s="23">
        <f t="shared" si="1"/>
        <v>1.0090264139571224E-2</v>
      </c>
      <c r="I11" s="22">
        <f t="shared" si="2"/>
        <v>600</v>
      </c>
      <c r="J11" s="22">
        <v>0</v>
      </c>
      <c r="K11" s="22">
        <f t="shared" si="3"/>
        <v>600</v>
      </c>
      <c r="L11" s="23">
        <f t="shared" si="4"/>
        <v>1.0090264139571224E-2</v>
      </c>
      <c r="M11" s="22">
        <v>0</v>
      </c>
      <c r="N11" s="23">
        <f t="shared" si="5"/>
        <v>1.0090264139571224E-2</v>
      </c>
      <c r="O11" s="22">
        <v>0</v>
      </c>
      <c r="P11" s="23">
        <f t="shared" si="6"/>
        <v>0</v>
      </c>
      <c r="Q11" s="24">
        <v>0</v>
      </c>
      <c r="R11" s="25">
        <f t="shared" si="7"/>
        <v>0</v>
      </c>
      <c r="S11" s="24">
        <v>600</v>
      </c>
    </row>
    <row r="12" spans="1:19" s="28" customFormat="1">
      <c r="A12" s="24" t="s">
        <v>60</v>
      </c>
      <c r="B12" s="24" t="s">
        <v>63</v>
      </c>
      <c r="C12" s="22">
        <v>1</v>
      </c>
      <c r="D12" s="22">
        <v>428818</v>
      </c>
      <c r="E12" s="22">
        <v>0</v>
      </c>
      <c r="F12" s="22">
        <v>0</v>
      </c>
      <c r="G12" s="22">
        <f t="shared" si="0"/>
        <v>428818</v>
      </c>
      <c r="H12" s="23">
        <f t="shared" si="1"/>
        <v>7.2114781463377557</v>
      </c>
      <c r="I12" s="22">
        <f t="shared" si="2"/>
        <v>428818</v>
      </c>
      <c r="J12" s="22">
        <v>0</v>
      </c>
      <c r="K12" s="22">
        <f t="shared" si="3"/>
        <v>428818</v>
      </c>
      <c r="L12" s="23">
        <f t="shared" si="4"/>
        <v>7.2114781463377557</v>
      </c>
      <c r="M12" s="22">
        <v>0</v>
      </c>
      <c r="N12" s="23">
        <f t="shared" si="5"/>
        <v>7.2114781463377557</v>
      </c>
      <c r="O12" s="22">
        <v>0</v>
      </c>
      <c r="P12" s="23">
        <f t="shared" si="6"/>
        <v>0</v>
      </c>
      <c r="Q12" s="24">
        <v>0</v>
      </c>
      <c r="R12" s="25">
        <f t="shared" si="7"/>
        <v>0</v>
      </c>
      <c r="S12" s="24">
        <v>428818</v>
      </c>
    </row>
    <row r="13" spans="1:19">
      <c r="A13" s="24" t="s">
        <v>60</v>
      </c>
      <c r="B13" s="24" t="s">
        <v>61</v>
      </c>
      <c r="C13" s="22">
        <v>1</v>
      </c>
      <c r="D13" s="22">
        <v>1933858</v>
      </c>
      <c r="E13" s="22">
        <v>0</v>
      </c>
      <c r="F13" s="22">
        <v>0</v>
      </c>
      <c r="G13" s="22">
        <f t="shared" si="0"/>
        <v>1933858</v>
      </c>
      <c r="H13" s="23">
        <f t="shared" si="1"/>
        <v>32.521896714038213</v>
      </c>
      <c r="I13" s="22">
        <f t="shared" si="2"/>
        <v>1933858</v>
      </c>
      <c r="J13" s="22">
        <v>0</v>
      </c>
      <c r="K13" s="22">
        <f t="shared" si="3"/>
        <v>1933858</v>
      </c>
      <c r="L13" s="23">
        <f t="shared" si="4"/>
        <v>32.521896714038213</v>
      </c>
      <c r="M13" s="22">
        <v>0</v>
      </c>
      <c r="N13" s="23">
        <f t="shared" si="5"/>
        <v>32.521896714038213</v>
      </c>
      <c r="O13" s="22">
        <v>0</v>
      </c>
      <c r="P13" s="23">
        <f t="shared" si="6"/>
        <v>0</v>
      </c>
      <c r="Q13" s="24">
        <v>0</v>
      </c>
      <c r="R13" s="25">
        <f t="shared" si="7"/>
        <v>0</v>
      </c>
      <c r="S13" s="24">
        <v>1933858</v>
      </c>
    </row>
    <row r="14" spans="1:19">
      <c r="A14" s="24" t="s">
        <v>60</v>
      </c>
      <c r="B14" s="24" t="s">
        <v>65</v>
      </c>
      <c r="C14" s="22">
        <v>1</v>
      </c>
      <c r="D14" s="22">
        <v>52437</v>
      </c>
      <c r="E14" s="22">
        <v>0</v>
      </c>
      <c r="F14" s="22">
        <v>0</v>
      </c>
      <c r="G14" s="22">
        <f t="shared" si="0"/>
        <v>52437</v>
      </c>
      <c r="H14" s="23">
        <f t="shared" si="1"/>
        <v>0.88183863447782707</v>
      </c>
      <c r="I14" s="22">
        <f t="shared" si="2"/>
        <v>52437</v>
      </c>
      <c r="J14" s="22">
        <v>0</v>
      </c>
      <c r="K14" s="22">
        <f t="shared" si="3"/>
        <v>52437</v>
      </c>
      <c r="L14" s="23">
        <f t="shared" si="4"/>
        <v>0.88183863447782707</v>
      </c>
      <c r="M14" s="22">
        <v>0</v>
      </c>
      <c r="N14" s="23">
        <f t="shared" si="5"/>
        <v>0.88183863447782718</v>
      </c>
      <c r="O14" s="22">
        <v>0</v>
      </c>
      <c r="P14" s="23">
        <f t="shared" si="6"/>
        <v>0</v>
      </c>
      <c r="Q14" s="24">
        <v>0</v>
      </c>
      <c r="R14" s="25">
        <f t="shared" si="7"/>
        <v>0</v>
      </c>
      <c r="S14" s="24">
        <v>52437</v>
      </c>
    </row>
    <row r="15" spans="1:19">
      <c r="A15" s="24" t="s">
        <v>60</v>
      </c>
      <c r="B15" s="24" t="s">
        <v>66</v>
      </c>
      <c r="C15" s="22">
        <v>1</v>
      </c>
      <c r="D15" s="22">
        <v>497252</v>
      </c>
      <c r="E15" s="22">
        <v>0</v>
      </c>
      <c r="F15" s="22">
        <v>0</v>
      </c>
      <c r="G15" s="22">
        <f t="shared" si="0"/>
        <v>497252</v>
      </c>
      <c r="H15" s="23">
        <f t="shared" si="1"/>
        <v>8.3623400398834509</v>
      </c>
      <c r="I15" s="22">
        <f t="shared" si="2"/>
        <v>497252</v>
      </c>
      <c r="J15" s="22">
        <v>0</v>
      </c>
      <c r="K15" s="22">
        <f t="shared" si="3"/>
        <v>497252</v>
      </c>
      <c r="L15" s="23">
        <f t="shared" si="4"/>
        <v>8.3623400398834509</v>
      </c>
      <c r="M15" s="22">
        <v>0</v>
      </c>
      <c r="N15" s="23">
        <f t="shared" si="5"/>
        <v>8.3623400398834509</v>
      </c>
      <c r="O15" s="22">
        <v>0</v>
      </c>
      <c r="P15" s="23">
        <f t="shared" si="6"/>
        <v>0</v>
      </c>
      <c r="Q15" s="24">
        <v>0</v>
      </c>
      <c r="R15" s="25">
        <f t="shared" si="7"/>
        <v>0</v>
      </c>
      <c r="S15" s="24">
        <v>497252</v>
      </c>
    </row>
    <row r="16" spans="1:19" s="28" customFormat="1">
      <c r="A16" s="24" t="s">
        <v>60</v>
      </c>
      <c r="B16" s="24" t="s">
        <v>67</v>
      </c>
      <c r="C16" s="22">
        <v>1</v>
      </c>
      <c r="D16" s="22">
        <v>742520</v>
      </c>
      <c r="E16" s="22">
        <v>0</v>
      </c>
      <c r="F16" s="22">
        <v>0</v>
      </c>
      <c r="G16" s="22">
        <f t="shared" si="0"/>
        <v>742520</v>
      </c>
      <c r="H16" s="23">
        <f t="shared" si="1"/>
        <v>12.487038214857375</v>
      </c>
      <c r="I16" s="22">
        <f t="shared" si="2"/>
        <v>742520</v>
      </c>
      <c r="J16" s="22">
        <v>0</v>
      </c>
      <c r="K16" s="22">
        <f t="shared" si="3"/>
        <v>742520</v>
      </c>
      <c r="L16" s="23">
        <f t="shared" si="4"/>
        <v>12.487038214857375</v>
      </c>
      <c r="M16" s="22">
        <v>0</v>
      </c>
      <c r="N16" s="23">
        <f t="shared" si="5"/>
        <v>12.487038214857376</v>
      </c>
      <c r="O16" s="22">
        <v>0</v>
      </c>
      <c r="P16" s="23">
        <f t="shared" si="6"/>
        <v>0</v>
      </c>
      <c r="Q16" s="24">
        <v>0</v>
      </c>
      <c r="R16" s="25">
        <f t="shared" si="7"/>
        <v>0</v>
      </c>
      <c r="S16" s="24">
        <v>742520</v>
      </c>
    </row>
    <row r="17" spans="1:19">
      <c r="A17" s="24" t="s">
        <v>60</v>
      </c>
      <c r="B17" s="24" t="s">
        <v>68</v>
      </c>
      <c r="C17" s="22">
        <v>1</v>
      </c>
      <c r="D17" s="22">
        <v>301314</v>
      </c>
      <c r="E17" s="22">
        <v>0</v>
      </c>
      <c r="F17" s="22">
        <v>0</v>
      </c>
      <c r="G17" s="22">
        <f t="shared" si="0"/>
        <v>301314</v>
      </c>
      <c r="H17" s="23">
        <f t="shared" si="1"/>
        <v>5.0672297482512727</v>
      </c>
      <c r="I17" s="22">
        <f t="shared" si="2"/>
        <v>301314</v>
      </c>
      <c r="J17" s="22">
        <v>0</v>
      </c>
      <c r="K17" s="22">
        <f t="shared" si="3"/>
        <v>301314</v>
      </c>
      <c r="L17" s="23">
        <f t="shared" si="4"/>
        <v>5.0672297482512727</v>
      </c>
      <c r="M17" s="22">
        <v>0</v>
      </c>
      <c r="N17" s="23">
        <f t="shared" si="5"/>
        <v>5.0672297482512727</v>
      </c>
      <c r="O17" s="22">
        <v>0</v>
      </c>
      <c r="P17" s="23">
        <f t="shared" si="6"/>
        <v>0</v>
      </c>
      <c r="Q17" s="24">
        <v>0</v>
      </c>
      <c r="R17" s="25">
        <f t="shared" si="7"/>
        <v>0</v>
      </c>
      <c r="S17" s="24">
        <v>301314</v>
      </c>
    </row>
    <row r="18" spans="1:19" s="28" customFormat="1">
      <c r="A18" s="24" t="s">
        <v>60</v>
      </c>
      <c r="B18" s="24" t="s">
        <v>69</v>
      </c>
      <c r="C18" s="22">
        <v>1</v>
      </c>
      <c r="D18" s="22">
        <v>128950</v>
      </c>
      <c r="E18" s="22">
        <v>0</v>
      </c>
      <c r="F18" s="22">
        <v>0</v>
      </c>
      <c r="G18" s="22">
        <f t="shared" si="0"/>
        <v>128950</v>
      </c>
      <c r="H18" s="23">
        <f t="shared" si="1"/>
        <v>2.168565934662849</v>
      </c>
      <c r="I18" s="22">
        <f t="shared" si="2"/>
        <v>128950</v>
      </c>
      <c r="J18" s="22">
        <v>0</v>
      </c>
      <c r="K18" s="22">
        <f t="shared" si="3"/>
        <v>128950</v>
      </c>
      <c r="L18" s="23">
        <f t="shared" si="4"/>
        <v>2.168565934662849</v>
      </c>
      <c r="M18" s="22">
        <v>0</v>
      </c>
      <c r="N18" s="23">
        <f t="shared" si="5"/>
        <v>2.168565934662849</v>
      </c>
      <c r="O18" s="22">
        <v>0</v>
      </c>
      <c r="P18" s="23">
        <f t="shared" si="6"/>
        <v>0</v>
      </c>
      <c r="Q18" s="24">
        <v>0</v>
      </c>
      <c r="R18" s="25">
        <f t="shared" si="7"/>
        <v>0</v>
      </c>
      <c r="S18" s="24">
        <v>128950</v>
      </c>
    </row>
    <row r="19" spans="1:19" s="28" customFormat="1">
      <c r="A19" s="24" t="s">
        <v>60</v>
      </c>
      <c r="B19" s="24" t="s">
        <v>70</v>
      </c>
      <c r="C19" s="22">
        <v>1</v>
      </c>
      <c r="D19" s="22">
        <v>104000</v>
      </c>
      <c r="E19" s="22">
        <v>0</v>
      </c>
      <c r="F19" s="22">
        <v>0</v>
      </c>
      <c r="G19" s="22">
        <f t="shared" si="0"/>
        <v>104000</v>
      </c>
      <c r="H19" s="23">
        <f t="shared" si="1"/>
        <v>1.748979117525679</v>
      </c>
      <c r="I19" s="22">
        <f t="shared" si="2"/>
        <v>104000</v>
      </c>
      <c r="J19" s="22">
        <v>0</v>
      </c>
      <c r="K19" s="22">
        <f t="shared" si="3"/>
        <v>104000</v>
      </c>
      <c r="L19" s="23">
        <f t="shared" si="4"/>
        <v>1.748979117525679</v>
      </c>
      <c r="M19" s="22">
        <v>0</v>
      </c>
      <c r="N19" s="23">
        <f t="shared" si="5"/>
        <v>1.7489791175256788</v>
      </c>
      <c r="O19" s="22">
        <v>0</v>
      </c>
      <c r="P19" s="23">
        <f t="shared" si="6"/>
        <v>0</v>
      </c>
      <c r="Q19" s="24">
        <v>0</v>
      </c>
      <c r="R19" s="25">
        <f t="shared" si="7"/>
        <v>0</v>
      </c>
      <c r="S19" s="24">
        <v>104000</v>
      </c>
    </row>
    <row r="20" spans="1:19" s="28" customFormat="1">
      <c r="A20" s="24" t="s">
        <v>60</v>
      </c>
      <c r="B20" s="24" t="s">
        <v>71</v>
      </c>
      <c r="C20" s="22">
        <v>1</v>
      </c>
      <c r="D20" s="22">
        <v>158500</v>
      </c>
      <c r="E20" s="22">
        <v>0</v>
      </c>
      <c r="F20" s="22">
        <v>0</v>
      </c>
      <c r="G20" s="22">
        <f t="shared" si="0"/>
        <v>158500</v>
      </c>
      <c r="H20" s="23">
        <f t="shared" si="1"/>
        <v>2.6655114435367318</v>
      </c>
      <c r="I20" s="22">
        <f t="shared" si="2"/>
        <v>158500</v>
      </c>
      <c r="J20" s="22">
        <v>0</v>
      </c>
      <c r="K20" s="22">
        <f t="shared" si="3"/>
        <v>158500</v>
      </c>
      <c r="L20" s="23">
        <f t="shared" si="4"/>
        <v>2.6655114435367318</v>
      </c>
      <c r="M20" s="22">
        <v>0</v>
      </c>
      <c r="N20" s="23">
        <f t="shared" si="5"/>
        <v>2.6655114435367318</v>
      </c>
      <c r="O20" s="22">
        <v>0</v>
      </c>
      <c r="P20" s="23">
        <f t="shared" si="6"/>
        <v>0</v>
      </c>
      <c r="Q20" s="24">
        <v>0</v>
      </c>
      <c r="R20" s="25">
        <f t="shared" si="7"/>
        <v>0</v>
      </c>
      <c r="S20" s="24">
        <v>158500</v>
      </c>
    </row>
    <row r="21" spans="1:19" ht="25.5">
      <c r="A21" s="24" t="s">
        <v>72</v>
      </c>
      <c r="B21" s="24" t="s">
        <v>73</v>
      </c>
      <c r="C21" s="22">
        <v>0</v>
      </c>
      <c r="D21" s="22">
        <v>0</v>
      </c>
      <c r="E21" s="22">
        <v>0</v>
      </c>
      <c r="F21" s="22">
        <v>0</v>
      </c>
      <c r="G21" s="22">
        <f t="shared" si="0"/>
        <v>0</v>
      </c>
      <c r="H21" s="23">
        <f t="shared" si="1"/>
        <v>0</v>
      </c>
      <c r="I21" s="22">
        <f t="shared" si="2"/>
        <v>0</v>
      </c>
      <c r="J21" s="22">
        <v>0</v>
      </c>
      <c r="K21" s="22">
        <f t="shared" si="3"/>
        <v>0</v>
      </c>
      <c r="L21" s="23">
        <f t="shared" si="4"/>
        <v>0</v>
      </c>
      <c r="M21" s="22">
        <v>0</v>
      </c>
      <c r="N21" s="23">
        <f t="shared" si="5"/>
        <v>0</v>
      </c>
      <c r="O21" s="22"/>
      <c r="P21" s="23">
        <f t="shared" si="6"/>
        <v>0</v>
      </c>
      <c r="Q21" s="24">
        <v>0</v>
      </c>
      <c r="R21" s="25">
        <f t="shared" si="7"/>
        <v>0</v>
      </c>
      <c r="S21" s="24">
        <v>0</v>
      </c>
    </row>
    <row r="22" spans="1:19">
      <c r="A22" s="24" t="s">
        <v>74</v>
      </c>
      <c r="B22" s="24" t="s">
        <v>75</v>
      </c>
      <c r="C22" s="22">
        <v>0</v>
      </c>
      <c r="D22" s="22">
        <v>0</v>
      </c>
      <c r="E22" s="22">
        <v>0</v>
      </c>
      <c r="F22" s="22">
        <v>0</v>
      </c>
      <c r="G22" s="22">
        <f t="shared" si="0"/>
        <v>0</v>
      </c>
      <c r="H22" s="23">
        <f t="shared" si="1"/>
        <v>0</v>
      </c>
      <c r="I22" s="22">
        <f t="shared" si="2"/>
        <v>0</v>
      </c>
      <c r="J22" s="22">
        <v>0</v>
      </c>
      <c r="K22" s="22">
        <f t="shared" si="3"/>
        <v>0</v>
      </c>
      <c r="L22" s="23">
        <f t="shared" si="4"/>
        <v>0</v>
      </c>
      <c r="M22" s="22">
        <v>0</v>
      </c>
      <c r="N22" s="23">
        <f t="shared" si="5"/>
        <v>0</v>
      </c>
      <c r="O22" s="22"/>
      <c r="P22" s="23">
        <f t="shared" si="6"/>
        <v>0</v>
      </c>
      <c r="Q22" s="24">
        <v>0</v>
      </c>
      <c r="R22" s="25">
        <f t="shared" si="7"/>
        <v>0</v>
      </c>
      <c r="S22" s="24">
        <v>0</v>
      </c>
    </row>
    <row r="23" spans="1:19">
      <c r="A23" s="24" t="s">
        <v>76</v>
      </c>
      <c r="B23" s="24" t="s">
        <v>77</v>
      </c>
      <c r="C23" s="22">
        <v>0</v>
      </c>
      <c r="D23" s="22">
        <v>0</v>
      </c>
      <c r="E23" s="22">
        <v>0</v>
      </c>
      <c r="F23" s="22">
        <v>0</v>
      </c>
      <c r="G23" s="22">
        <f t="shared" si="0"/>
        <v>0</v>
      </c>
      <c r="H23" s="23">
        <f t="shared" si="1"/>
        <v>0</v>
      </c>
      <c r="I23" s="22">
        <f t="shared" si="2"/>
        <v>0</v>
      </c>
      <c r="J23" s="22">
        <v>0</v>
      </c>
      <c r="K23" s="22">
        <f t="shared" si="3"/>
        <v>0</v>
      </c>
      <c r="L23" s="23">
        <f t="shared" si="4"/>
        <v>0</v>
      </c>
      <c r="M23" s="22">
        <v>0</v>
      </c>
      <c r="N23" s="23">
        <f t="shared" si="5"/>
        <v>0</v>
      </c>
      <c r="O23" s="22">
        <v>0</v>
      </c>
      <c r="P23" s="23">
        <f t="shared" si="6"/>
        <v>0</v>
      </c>
      <c r="Q23" s="24">
        <v>0</v>
      </c>
      <c r="R23" s="25">
        <f t="shared" si="7"/>
        <v>0</v>
      </c>
      <c r="S23" s="24">
        <v>0</v>
      </c>
    </row>
    <row r="24" spans="1:19">
      <c r="A24" s="24" t="s">
        <v>79</v>
      </c>
      <c r="B24" s="24" t="s">
        <v>77</v>
      </c>
      <c r="C24" s="22">
        <v>0</v>
      </c>
      <c r="D24" s="22">
        <v>0</v>
      </c>
      <c r="E24" s="22">
        <v>0</v>
      </c>
      <c r="F24" s="22">
        <v>0</v>
      </c>
      <c r="G24" s="22">
        <f t="shared" si="0"/>
        <v>0</v>
      </c>
      <c r="H24" s="23">
        <f t="shared" si="1"/>
        <v>0</v>
      </c>
      <c r="I24" s="22">
        <f t="shared" si="2"/>
        <v>0</v>
      </c>
      <c r="J24" s="22">
        <v>0</v>
      </c>
      <c r="K24" s="22">
        <f t="shared" si="3"/>
        <v>0</v>
      </c>
      <c r="L24" s="23">
        <f t="shared" si="4"/>
        <v>0</v>
      </c>
      <c r="M24" s="22">
        <v>0</v>
      </c>
      <c r="N24" s="23">
        <f t="shared" si="5"/>
        <v>0</v>
      </c>
      <c r="O24" s="22">
        <v>0</v>
      </c>
      <c r="P24" s="23">
        <f t="shared" si="6"/>
        <v>0</v>
      </c>
      <c r="Q24" s="24">
        <v>0</v>
      </c>
      <c r="R24" s="25">
        <f t="shared" si="7"/>
        <v>0</v>
      </c>
      <c r="S24" s="24">
        <v>0</v>
      </c>
    </row>
    <row r="25" spans="1:19">
      <c r="A25" s="24" t="s">
        <v>60</v>
      </c>
      <c r="B25" s="24" t="s">
        <v>80</v>
      </c>
      <c r="C25" s="22">
        <v>13</v>
      </c>
      <c r="D25" s="22">
        <v>4441849</v>
      </c>
      <c r="E25" s="22">
        <v>0</v>
      </c>
      <c r="F25" s="22">
        <v>0</v>
      </c>
      <c r="G25" s="22">
        <f t="shared" si="0"/>
        <v>4441849</v>
      </c>
      <c r="H25" s="23">
        <f t="shared" si="1"/>
        <v>74.699049463483831</v>
      </c>
      <c r="I25" s="22">
        <f t="shared" si="2"/>
        <v>4441849</v>
      </c>
      <c r="J25" s="22">
        <v>0</v>
      </c>
      <c r="K25" s="22">
        <f t="shared" si="3"/>
        <v>4441849</v>
      </c>
      <c r="L25" s="23">
        <f t="shared" si="4"/>
        <v>74.699049463483831</v>
      </c>
      <c r="M25" s="22">
        <v>0</v>
      </c>
      <c r="N25" s="23">
        <f t="shared" si="5"/>
        <v>74.699049463483846</v>
      </c>
      <c r="O25" s="22">
        <v>0</v>
      </c>
      <c r="P25" s="23">
        <f t="shared" si="6"/>
        <v>0</v>
      </c>
      <c r="Q25" s="24">
        <v>0</v>
      </c>
      <c r="R25" s="25">
        <f t="shared" si="7"/>
        <v>0</v>
      </c>
      <c r="S25" s="24">
        <v>4441849</v>
      </c>
    </row>
    <row r="26" spans="1:19">
      <c r="A26" s="24" t="s">
        <v>81</v>
      </c>
      <c r="B26" s="24" t="s">
        <v>82</v>
      </c>
      <c r="C26" s="22">
        <v>0</v>
      </c>
      <c r="D26" s="22">
        <v>0</v>
      </c>
      <c r="E26" s="22">
        <v>0</v>
      </c>
      <c r="F26" s="22">
        <v>0</v>
      </c>
      <c r="G26" s="22">
        <f t="shared" si="0"/>
        <v>0</v>
      </c>
      <c r="H26" s="23">
        <f t="shared" si="1"/>
        <v>0</v>
      </c>
      <c r="I26" s="22">
        <f t="shared" si="2"/>
        <v>0</v>
      </c>
      <c r="J26" s="22">
        <v>0</v>
      </c>
      <c r="K26" s="22">
        <f t="shared" si="3"/>
        <v>0</v>
      </c>
      <c r="L26" s="23">
        <f t="shared" si="4"/>
        <v>0</v>
      </c>
      <c r="M26" s="22">
        <v>0</v>
      </c>
      <c r="N26" s="23">
        <f t="shared" si="5"/>
        <v>0</v>
      </c>
      <c r="O26" s="22">
        <v>0</v>
      </c>
      <c r="P26" s="23">
        <f t="shared" si="6"/>
        <v>0</v>
      </c>
      <c r="Q26" s="24">
        <v>0</v>
      </c>
      <c r="R26" s="25">
        <f t="shared" si="7"/>
        <v>0</v>
      </c>
      <c r="S26" s="24">
        <v>0</v>
      </c>
    </row>
    <row r="27" spans="1:19" ht="38.25">
      <c r="A27" s="24" t="s">
        <v>58</v>
      </c>
      <c r="B27" s="24" t="s">
        <v>83</v>
      </c>
      <c r="C27" s="22">
        <v>0</v>
      </c>
      <c r="D27" s="22">
        <v>0</v>
      </c>
      <c r="E27" s="22">
        <v>0</v>
      </c>
      <c r="F27" s="22">
        <v>0</v>
      </c>
      <c r="G27" s="22">
        <f t="shared" si="0"/>
        <v>0</v>
      </c>
      <c r="H27" s="23">
        <f t="shared" si="1"/>
        <v>0</v>
      </c>
      <c r="I27" s="22">
        <f t="shared" si="2"/>
        <v>0</v>
      </c>
      <c r="J27" s="22">
        <v>0</v>
      </c>
      <c r="K27" s="22">
        <f t="shared" si="3"/>
        <v>0</v>
      </c>
      <c r="L27" s="23">
        <f t="shared" si="4"/>
        <v>0</v>
      </c>
      <c r="M27" s="22">
        <v>0</v>
      </c>
      <c r="N27" s="23">
        <f t="shared" si="5"/>
        <v>0</v>
      </c>
      <c r="O27" s="22"/>
      <c r="P27" s="23">
        <f t="shared" si="6"/>
        <v>0</v>
      </c>
      <c r="Q27" s="24">
        <v>0</v>
      </c>
      <c r="R27" s="25">
        <f t="shared" si="7"/>
        <v>0</v>
      </c>
      <c r="S27" s="24">
        <v>0</v>
      </c>
    </row>
    <row r="28" spans="1:19">
      <c r="A28" s="24" t="s">
        <v>72</v>
      </c>
      <c r="B28" s="24" t="s">
        <v>84</v>
      </c>
      <c r="C28" s="22">
        <v>0</v>
      </c>
      <c r="D28" s="22">
        <v>0</v>
      </c>
      <c r="E28" s="22">
        <v>0</v>
      </c>
      <c r="F28" s="22">
        <v>0</v>
      </c>
      <c r="G28" s="22">
        <f t="shared" si="0"/>
        <v>0</v>
      </c>
      <c r="H28" s="23">
        <f t="shared" si="1"/>
        <v>0</v>
      </c>
      <c r="I28" s="22">
        <f t="shared" si="2"/>
        <v>0</v>
      </c>
      <c r="J28" s="22">
        <v>0</v>
      </c>
      <c r="K28" s="22">
        <f t="shared" si="3"/>
        <v>0</v>
      </c>
      <c r="L28" s="23">
        <f t="shared" si="4"/>
        <v>0</v>
      </c>
      <c r="M28" s="22">
        <v>0</v>
      </c>
      <c r="N28" s="23">
        <f t="shared" si="5"/>
        <v>0</v>
      </c>
      <c r="O28" s="22">
        <v>0</v>
      </c>
      <c r="P28" s="23">
        <f t="shared" si="6"/>
        <v>0</v>
      </c>
      <c r="Q28" s="24">
        <v>0</v>
      </c>
      <c r="R28" s="25">
        <f t="shared" si="7"/>
        <v>0</v>
      </c>
      <c r="S28" s="24">
        <v>0</v>
      </c>
    </row>
    <row r="29" spans="1:19">
      <c r="A29" s="24" t="s">
        <v>74</v>
      </c>
      <c r="B29" s="24" t="s">
        <v>53</v>
      </c>
      <c r="C29" s="22">
        <v>0</v>
      </c>
      <c r="D29" s="22">
        <v>0</v>
      </c>
      <c r="E29" s="22">
        <v>0</v>
      </c>
      <c r="F29" s="22">
        <v>0</v>
      </c>
      <c r="G29" s="22">
        <f t="shared" si="0"/>
        <v>0</v>
      </c>
      <c r="H29" s="23">
        <f t="shared" si="1"/>
        <v>0</v>
      </c>
      <c r="I29" s="22">
        <f t="shared" si="2"/>
        <v>0</v>
      </c>
      <c r="J29" s="22">
        <v>0</v>
      </c>
      <c r="K29" s="22">
        <f t="shared" si="3"/>
        <v>0</v>
      </c>
      <c r="L29" s="23">
        <f t="shared" si="4"/>
        <v>0</v>
      </c>
      <c r="M29" s="22">
        <v>0</v>
      </c>
      <c r="N29" s="23">
        <f t="shared" si="5"/>
        <v>0</v>
      </c>
      <c r="O29" s="22"/>
      <c r="P29" s="23">
        <f t="shared" si="6"/>
        <v>0</v>
      </c>
      <c r="Q29" s="24">
        <v>0</v>
      </c>
      <c r="R29" s="25">
        <f t="shared" si="7"/>
        <v>0</v>
      </c>
      <c r="S29" s="24">
        <v>0</v>
      </c>
    </row>
    <row r="30" spans="1:19">
      <c r="A30" s="24" t="s">
        <v>76</v>
      </c>
      <c r="B30" s="24" t="s">
        <v>85</v>
      </c>
      <c r="C30" s="22">
        <v>0</v>
      </c>
      <c r="D30" s="22">
        <v>0</v>
      </c>
      <c r="E30" s="22">
        <v>0</v>
      </c>
      <c r="F30" s="22">
        <v>0</v>
      </c>
      <c r="G30" s="22">
        <f t="shared" si="0"/>
        <v>0</v>
      </c>
      <c r="H30" s="23">
        <f t="shared" si="1"/>
        <v>0</v>
      </c>
      <c r="I30" s="22">
        <f t="shared" si="2"/>
        <v>0</v>
      </c>
      <c r="J30" s="22">
        <v>0</v>
      </c>
      <c r="K30" s="22">
        <f t="shared" si="3"/>
        <v>0</v>
      </c>
      <c r="L30" s="23">
        <f t="shared" si="4"/>
        <v>0</v>
      </c>
      <c r="M30" s="22">
        <v>0</v>
      </c>
      <c r="N30" s="23">
        <f t="shared" si="5"/>
        <v>0</v>
      </c>
      <c r="O30" s="22">
        <v>0</v>
      </c>
      <c r="P30" s="23">
        <f t="shared" si="6"/>
        <v>0</v>
      </c>
      <c r="Q30" s="24">
        <v>0</v>
      </c>
      <c r="R30" s="25">
        <f t="shared" si="7"/>
        <v>0</v>
      </c>
      <c r="S30" s="24">
        <v>0</v>
      </c>
    </row>
    <row r="31" spans="1:19">
      <c r="A31" s="24" t="s">
        <v>60</v>
      </c>
      <c r="B31" s="24" t="s">
        <v>86</v>
      </c>
      <c r="C31" s="22">
        <v>0</v>
      </c>
      <c r="D31" s="22">
        <v>0</v>
      </c>
      <c r="E31" s="22">
        <v>0</v>
      </c>
      <c r="F31" s="22">
        <v>0</v>
      </c>
      <c r="G31" s="22">
        <f t="shared" si="0"/>
        <v>0</v>
      </c>
      <c r="H31" s="23">
        <f t="shared" si="1"/>
        <v>0</v>
      </c>
      <c r="I31" s="22">
        <f t="shared" si="2"/>
        <v>0</v>
      </c>
      <c r="J31" s="22">
        <v>0</v>
      </c>
      <c r="K31" s="22">
        <f t="shared" si="3"/>
        <v>0</v>
      </c>
      <c r="L31" s="23">
        <f t="shared" si="4"/>
        <v>0</v>
      </c>
      <c r="M31" s="22">
        <v>0</v>
      </c>
      <c r="N31" s="23">
        <f t="shared" si="5"/>
        <v>0</v>
      </c>
      <c r="O31" s="22">
        <v>0</v>
      </c>
      <c r="P31" s="23">
        <f t="shared" si="6"/>
        <v>0</v>
      </c>
      <c r="Q31" s="24">
        <v>0</v>
      </c>
      <c r="R31" s="25">
        <f t="shared" si="7"/>
        <v>0</v>
      </c>
      <c r="S31" s="24">
        <v>0</v>
      </c>
    </row>
    <row r="32" spans="1:19" ht="38.25">
      <c r="A32" s="24" t="s">
        <v>60</v>
      </c>
      <c r="B32" s="24" t="s">
        <v>87</v>
      </c>
      <c r="C32" s="22">
        <v>13</v>
      </c>
      <c r="D32" s="22">
        <v>4441849</v>
      </c>
      <c r="E32" s="22">
        <v>0</v>
      </c>
      <c r="F32" s="22">
        <v>0</v>
      </c>
      <c r="G32" s="22">
        <f t="shared" si="0"/>
        <v>4441849</v>
      </c>
      <c r="H32" s="23">
        <f t="shared" si="1"/>
        <v>74.699049463483831</v>
      </c>
      <c r="I32" s="22">
        <f t="shared" si="2"/>
        <v>4441849</v>
      </c>
      <c r="J32" s="22">
        <v>0</v>
      </c>
      <c r="K32" s="22">
        <f t="shared" si="3"/>
        <v>4441849</v>
      </c>
      <c r="L32" s="23">
        <f t="shared" si="4"/>
        <v>74.699049463483831</v>
      </c>
      <c r="M32" s="22">
        <v>0</v>
      </c>
      <c r="N32" s="23">
        <f t="shared" si="5"/>
        <v>74.699049463483846</v>
      </c>
      <c r="O32" s="22">
        <v>0</v>
      </c>
      <c r="P32" s="23">
        <f t="shared" si="6"/>
        <v>0</v>
      </c>
      <c r="Q32" s="24">
        <v>0</v>
      </c>
      <c r="R32" s="25">
        <f t="shared" si="7"/>
        <v>0</v>
      </c>
      <c r="S32" s="24">
        <v>4441849</v>
      </c>
    </row>
    <row r="35" spans="1:1">
      <c r="A35" s="14" t="s">
        <v>88</v>
      </c>
    </row>
    <row r="36" spans="1:1">
      <c r="A36" s="14" t="s">
        <v>89</v>
      </c>
    </row>
    <row r="37" spans="1:1">
      <c r="A37" s="14" t="s">
        <v>90</v>
      </c>
    </row>
    <row r="38" spans="1:1">
      <c r="A38" s="14" t="s">
        <v>91</v>
      </c>
    </row>
  </sheetData>
  <mergeCells count="21">
    <mergeCell ref="A1:S1"/>
    <mergeCell ref="A2:A5"/>
    <mergeCell ref="B2:B5"/>
    <mergeCell ref="C2:C5"/>
    <mergeCell ref="D2:D5"/>
    <mergeCell ref="E2:E5"/>
    <mergeCell ref="F2:F5"/>
    <mergeCell ref="G2:G5"/>
    <mergeCell ref="H2:H5"/>
    <mergeCell ref="S2:S5"/>
    <mergeCell ref="I3:K3"/>
    <mergeCell ref="L3:L5"/>
    <mergeCell ref="O3:O5"/>
    <mergeCell ref="P3:P5"/>
    <mergeCell ref="Q3:Q5"/>
    <mergeCell ref="R3:R5"/>
    <mergeCell ref="I2:L2"/>
    <mergeCell ref="M2:M5"/>
    <mergeCell ref="N2:N5"/>
    <mergeCell ref="O2:P2"/>
    <mergeCell ref="Q2:R2"/>
  </mergeCells>
  <pageMargins left="0.25" right="0.25" top="0.75" bottom="0.75" header="0.3" footer="0.3"/>
  <pageSetup scale="59" orientation="landscape" verticalDpi="0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60" workbookViewId="0">
      <selection activeCell="E33" sqref="E33"/>
    </sheetView>
  </sheetViews>
  <sheetFormatPr defaultRowHeight="12.75"/>
  <cols>
    <col min="1" max="1" width="5.83203125" style="14" customWidth="1"/>
    <col min="2" max="2" width="31.33203125" style="14" customWidth="1"/>
    <col min="3" max="3" width="17.83203125" style="18" customWidth="1"/>
    <col min="4" max="4" width="11.1640625" style="18" customWidth="1"/>
    <col min="5" max="5" width="14.1640625" style="18" customWidth="1"/>
    <col min="6" max="6" width="9.6640625" style="18" customWidth="1"/>
    <col min="7" max="8" width="13" style="18" customWidth="1"/>
    <col min="9" max="9" width="15.33203125" style="19" customWidth="1"/>
    <col min="10" max="10" width="10.5" style="18" bestFit="1" customWidth="1"/>
    <col min="11" max="11" width="9.33203125" style="18" customWidth="1"/>
    <col min="12" max="12" width="11.5" style="18" customWidth="1"/>
    <col min="13" max="13" width="10.1640625" style="19" customWidth="1"/>
    <col min="14" max="14" width="15.5" style="18" customWidth="1"/>
    <col min="15" max="15" width="17.5" style="19" customWidth="1"/>
    <col min="16" max="16" width="12.5" style="18" customWidth="1"/>
    <col min="17" max="17" width="8.83203125" style="19" customWidth="1"/>
    <col min="18" max="18" width="10.83203125" style="14" customWidth="1"/>
    <col min="19" max="19" width="9.33203125" style="20"/>
    <col min="20" max="20" width="21.33203125" style="14" customWidth="1"/>
    <col min="21" max="16384" width="9.33203125" style="14"/>
  </cols>
  <sheetData>
    <row r="1" spans="1:20" ht="17.100000000000001" customHeigh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60" customHeight="1">
      <c r="A2" s="46"/>
      <c r="B2" s="42" t="s">
        <v>35</v>
      </c>
      <c r="C2" s="42" t="s">
        <v>36</v>
      </c>
      <c r="D2" s="42" t="s">
        <v>37</v>
      </c>
      <c r="E2" s="42" t="s">
        <v>14</v>
      </c>
      <c r="F2" s="42" t="s">
        <v>38</v>
      </c>
      <c r="G2" s="42" t="s">
        <v>39</v>
      </c>
      <c r="H2" s="42" t="s">
        <v>40</v>
      </c>
      <c r="I2" s="43" t="s">
        <v>41</v>
      </c>
      <c r="J2" s="42" t="s">
        <v>20</v>
      </c>
      <c r="K2" s="42"/>
      <c r="L2" s="42"/>
      <c r="M2" s="42"/>
      <c r="N2" s="42" t="s">
        <v>22</v>
      </c>
      <c r="O2" s="43" t="s">
        <v>55</v>
      </c>
      <c r="P2" s="42" t="s">
        <v>24</v>
      </c>
      <c r="Q2" s="42"/>
      <c r="R2" s="44" t="s">
        <v>43</v>
      </c>
      <c r="S2" s="44"/>
      <c r="T2" s="48" t="s">
        <v>44</v>
      </c>
    </row>
    <row r="3" spans="1:20" ht="18.75" customHeight="1">
      <c r="A3" s="46"/>
      <c r="B3" s="42"/>
      <c r="C3" s="42"/>
      <c r="D3" s="42"/>
      <c r="E3" s="42"/>
      <c r="F3" s="42"/>
      <c r="G3" s="42"/>
      <c r="H3" s="42"/>
      <c r="I3" s="43"/>
      <c r="J3" s="42" t="s">
        <v>45</v>
      </c>
      <c r="K3" s="42"/>
      <c r="L3" s="42"/>
      <c r="M3" s="43" t="s">
        <v>46</v>
      </c>
      <c r="N3" s="42"/>
      <c r="O3" s="43"/>
      <c r="P3" s="42" t="s">
        <v>1</v>
      </c>
      <c r="Q3" s="43" t="s">
        <v>47</v>
      </c>
      <c r="R3" s="47" t="s">
        <v>1</v>
      </c>
      <c r="S3" s="40" t="s">
        <v>56</v>
      </c>
      <c r="T3" s="49"/>
    </row>
    <row r="4" spans="1:20" ht="22.5" customHeight="1">
      <c r="A4" s="46"/>
      <c r="B4" s="42"/>
      <c r="C4" s="42"/>
      <c r="D4" s="42"/>
      <c r="E4" s="42"/>
      <c r="F4" s="42"/>
      <c r="G4" s="42"/>
      <c r="H4" s="42"/>
      <c r="I4" s="43"/>
      <c r="J4" s="15" t="s">
        <v>48</v>
      </c>
      <c r="K4" s="15" t="s">
        <v>49</v>
      </c>
      <c r="L4" s="15" t="s">
        <v>13</v>
      </c>
      <c r="M4" s="43"/>
      <c r="N4" s="42"/>
      <c r="O4" s="43"/>
      <c r="P4" s="42"/>
      <c r="Q4" s="40"/>
      <c r="R4" s="47"/>
      <c r="S4" s="41"/>
      <c r="T4" s="49"/>
    </row>
    <row r="5" spans="1:20" ht="60" customHeight="1">
      <c r="A5" s="46"/>
      <c r="B5" s="42"/>
      <c r="C5" s="42"/>
      <c r="D5" s="42"/>
      <c r="E5" s="42"/>
      <c r="F5" s="42"/>
      <c r="G5" s="42"/>
      <c r="H5" s="42"/>
      <c r="I5" s="43"/>
      <c r="J5" s="15"/>
      <c r="K5" s="15"/>
      <c r="L5" s="15"/>
      <c r="M5" s="43"/>
      <c r="N5" s="42"/>
      <c r="O5" s="43"/>
      <c r="P5" s="42"/>
      <c r="Q5" s="40"/>
      <c r="R5" s="47"/>
      <c r="S5" s="41"/>
      <c r="T5" s="50"/>
    </row>
    <row r="6" spans="1:20">
      <c r="A6" s="26" t="s">
        <v>52</v>
      </c>
      <c r="B6" s="17" t="s">
        <v>53</v>
      </c>
      <c r="C6" s="17"/>
      <c r="D6" s="22"/>
      <c r="E6" s="22"/>
      <c r="F6" s="22"/>
      <c r="G6" s="22"/>
      <c r="H6" s="22"/>
      <c r="I6" s="23"/>
      <c r="J6" s="22"/>
      <c r="K6" s="22"/>
      <c r="L6" s="22"/>
      <c r="M6" s="23"/>
      <c r="N6" s="22"/>
      <c r="O6" s="23"/>
      <c r="P6" s="22"/>
      <c r="Q6" s="23"/>
      <c r="R6" s="24"/>
      <c r="S6" s="25"/>
      <c r="T6" s="24"/>
    </row>
    <row r="7" spans="1:20">
      <c r="A7" s="24" t="s">
        <v>58</v>
      </c>
      <c r="B7" s="24" t="s">
        <v>92</v>
      </c>
      <c r="C7" s="22" t="s">
        <v>60</v>
      </c>
      <c r="D7" s="22">
        <v>0</v>
      </c>
      <c r="E7" s="22">
        <v>0</v>
      </c>
      <c r="F7" s="22">
        <v>0</v>
      </c>
      <c r="G7" s="22">
        <v>0</v>
      </c>
      <c r="H7" s="22">
        <f t="shared" ref="H7:H29" si="0">SUM(E7:G7)</f>
        <v>0</v>
      </c>
      <c r="I7" s="23">
        <f t="shared" ref="I7:I29" si="1">(H7/5946326)*100</f>
        <v>0</v>
      </c>
      <c r="J7" s="22">
        <f t="shared" ref="J7:J29" si="2">H7</f>
        <v>0</v>
      </c>
      <c r="K7" s="22">
        <v>0</v>
      </c>
      <c r="L7" s="22">
        <f t="shared" ref="L7:L29" si="3">J7 + K7</f>
        <v>0</v>
      </c>
      <c r="M7" s="23">
        <f t="shared" ref="M7:M29" si="4">(L7/5946326)*100</f>
        <v>0</v>
      </c>
      <c r="N7" s="22">
        <v>0</v>
      </c>
      <c r="O7" s="23">
        <f t="shared" ref="O7:O29" si="5">(H7+N7)*100/5946326</f>
        <v>0</v>
      </c>
      <c r="P7" s="22"/>
      <c r="Q7" s="23">
        <f t="shared" ref="Q7:Q29" si="6">P7/1504477*100</f>
        <v>0</v>
      </c>
      <c r="R7" s="24" t="s">
        <v>6</v>
      </c>
      <c r="S7" s="25" t="s">
        <v>6</v>
      </c>
      <c r="T7" s="24">
        <v>0</v>
      </c>
    </row>
    <row r="8" spans="1:20">
      <c r="A8" s="24" t="s">
        <v>72</v>
      </c>
      <c r="B8" s="24" t="s">
        <v>93</v>
      </c>
      <c r="C8" s="22" t="s">
        <v>60</v>
      </c>
      <c r="D8" s="22">
        <v>0</v>
      </c>
      <c r="E8" s="22">
        <v>0</v>
      </c>
      <c r="F8" s="22">
        <v>0</v>
      </c>
      <c r="G8" s="22">
        <v>0</v>
      </c>
      <c r="H8" s="22">
        <f t="shared" si="0"/>
        <v>0</v>
      </c>
      <c r="I8" s="23">
        <f t="shared" si="1"/>
        <v>0</v>
      </c>
      <c r="J8" s="22">
        <f t="shared" si="2"/>
        <v>0</v>
      </c>
      <c r="K8" s="22">
        <v>0</v>
      </c>
      <c r="L8" s="22">
        <f t="shared" si="3"/>
        <v>0</v>
      </c>
      <c r="M8" s="23">
        <f t="shared" si="4"/>
        <v>0</v>
      </c>
      <c r="N8" s="22">
        <v>0</v>
      </c>
      <c r="O8" s="23">
        <f t="shared" si="5"/>
        <v>0</v>
      </c>
      <c r="P8" s="22"/>
      <c r="Q8" s="23">
        <f t="shared" si="6"/>
        <v>0</v>
      </c>
      <c r="R8" s="24" t="s">
        <v>6</v>
      </c>
      <c r="S8" s="25" t="s">
        <v>6</v>
      </c>
      <c r="T8" s="24">
        <v>0</v>
      </c>
    </row>
    <row r="9" spans="1:20">
      <c r="A9" s="24" t="s">
        <v>74</v>
      </c>
      <c r="B9" s="24" t="s">
        <v>94</v>
      </c>
      <c r="C9" s="22" t="s">
        <v>60</v>
      </c>
      <c r="D9" s="22">
        <v>0</v>
      </c>
      <c r="E9" s="22">
        <v>0</v>
      </c>
      <c r="F9" s="22">
        <v>0</v>
      </c>
      <c r="G9" s="22">
        <v>0</v>
      </c>
      <c r="H9" s="22">
        <f t="shared" si="0"/>
        <v>0</v>
      </c>
      <c r="I9" s="23">
        <f t="shared" si="1"/>
        <v>0</v>
      </c>
      <c r="J9" s="22">
        <f t="shared" si="2"/>
        <v>0</v>
      </c>
      <c r="K9" s="22">
        <v>0</v>
      </c>
      <c r="L9" s="22">
        <f t="shared" si="3"/>
        <v>0</v>
      </c>
      <c r="M9" s="23">
        <f t="shared" si="4"/>
        <v>0</v>
      </c>
      <c r="N9" s="22">
        <v>0</v>
      </c>
      <c r="O9" s="23">
        <f t="shared" si="5"/>
        <v>0</v>
      </c>
      <c r="P9" s="22"/>
      <c r="Q9" s="23">
        <f t="shared" si="6"/>
        <v>0</v>
      </c>
      <c r="R9" s="24" t="s">
        <v>6</v>
      </c>
      <c r="S9" s="25" t="s">
        <v>6</v>
      </c>
      <c r="T9" s="24">
        <v>0</v>
      </c>
    </row>
    <row r="10" spans="1:20" ht="25.5">
      <c r="A10" s="24" t="s">
        <v>76</v>
      </c>
      <c r="B10" s="24" t="s">
        <v>95</v>
      </c>
      <c r="C10" s="22" t="s">
        <v>60</v>
      </c>
      <c r="D10" s="22">
        <v>0</v>
      </c>
      <c r="E10" s="22">
        <v>0</v>
      </c>
      <c r="F10" s="22">
        <v>0</v>
      </c>
      <c r="G10" s="22">
        <v>0</v>
      </c>
      <c r="H10" s="22">
        <f t="shared" si="0"/>
        <v>0</v>
      </c>
      <c r="I10" s="23">
        <f t="shared" si="1"/>
        <v>0</v>
      </c>
      <c r="J10" s="22">
        <f t="shared" si="2"/>
        <v>0</v>
      </c>
      <c r="K10" s="22">
        <v>0</v>
      </c>
      <c r="L10" s="22">
        <f t="shared" si="3"/>
        <v>0</v>
      </c>
      <c r="M10" s="23">
        <f t="shared" si="4"/>
        <v>0</v>
      </c>
      <c r="N10" s="22">
        <v>0</v>
      </c>
      <c r="O10" s="23">
        <f t="shared" si="5"/>
        <v>0</v>
      </c>
      <c r="P10" s="22"/>
      <c r="Q10" s="23">
        <f t="shared" si="6"/>
        <v>0</v>
      </c>
      <c r="R10" s="24" t="s">
        <v>6</v>
      </c>
      <c r="S10" s="25" t="s">
        <v>6</v>
      </c>
      <c r="T10" s="24">
        <v>0</v>
      </c>
    </row>
    <row r="11" spans="1:20" s="28" customFormat="1">
      <c r="A11" s="24" t="s">
        <v>96</v>
      </c>
      <c r="B11" s="24" t="s">
        <v>97</v>
      </c>
      <c r="C11" s="22" t="s">
        <v>60</v>
      </c>
      <c r="D11" s="22">
        <v>23</v>
      </c>
      <c r="E11" s="22">
        <v>31641</v>
      </c>
      <c r="F11" s="22">
        <v>0</v>
      </c>
      <c r="G11" s="22">
        <v>0</v>
      </c>
      <c r="H11" s="22">
        <f t="shared" si="0"/>
        <v>31641</v>
      </c>
      <c r="I11" s="23">
        <f t="shared" si="1"/>
        <v>0.53211007940028843</v>
      </c>
      <c r="J11" s="22">
        <f t="shared" si="2"/>
        <v>31641</v>
      </c>
      <c r="K11" s="22">
        <v>0</v>
      </c>
      <c r="L11" s="22">
        <f t="shared" si="3"/>
        <v>31641</v>
      </c>
      <c r="M11" s="23">
        <f t="shared" si="4"/>
        <v>0.53211007940028843</v>
      </c>
      <c r="N11" s="22">
        <v>0</v>
      </c>
      <c r="O11" s="23">
        <f t="shared" si="5"/>
        <v>0.53211007940028854</v>
      </c>
      <c r="P11" s="22">
        <v>0</v>
      </c>
      <c r="Q11" s="23">
        <f t="shared" si="6"/>
        <v>0</v>
      </c>
      <c r="R11" s="24" t="s">
        <v>6</v>
      </c>
      <c r="S11" s="25" t="s">
        <v>6</v>
      </c>
      <c r="T11" s="24">
        <v>31641</v>
      </c>
    </row>
    <row r="12" spans="1:20" s="28" customFormat="1">
      <c r="A12" s="24" t="s">
        <v>79</v>
      </c>
      <c r="B12" s="24" t="s">
        <v>98</v>
      </c>
      <c r="C12" s="22" t="s">
        <v>60</v>
      </c>
      <c r="D12" s="22">
        <v>3</v>
      </c>
      <c r="E12" s="22">
        <v>6202</v>
      </c>
      <c r="F12" s="22">
        <v>0</v>
      </c>
      <c r="G12" s="22">
        <v>0</v>
      </c>
      <c r="H12" s="22">
        <f t="shared" si="0"/>
        <v>6202</v>
      </c>
      <c r="I12" s="23">
        <f t="shared" si="1"/>
        <v>0.10429969698936789</v>
      </c>
      <c r="J12" s="22">
        <f t="shared" si="2"/>
        <v>6202</v>
      </c>
      <c r="K12" s="22">
        <v>0</v>
      </c>
      <c r="L12" s="22">
        <f t="shared" si="3"/>
        <v>6202</v>
      </c>
      <c r="M12" s="23">
        <f t="shared" si="4"/>
        <v>0.10429969698936789</v>
      </c>
      <c r="N12" s="22">
        <v>0</v>
      </c>
      <c r="O12" s="23">
        <f t="shared" si="5"/>
        <v>0.10429969698936789</v>
      </c>
      <c r="P12" s="22">
        <v>0</v>
      </c>
      <c r="Q12" s="23">
        <f t="shared" si="6"/>
        <v>0</v>
      </c>
      <c r="R12" s="24" t="s">
        <v>6</v>
      </c>
      <c r="S12" s="25" t="s">
        <v>6</v>
      </c>
      <c r="T12" s="24">
        <v>6202</v>
      </c>
    </row>
    <row r="13" spans="1:20">
      <c r="A13" s="24" t="s">
        <v>99</v>
      </c>
      <c r="B13" s="24" t="s">
        <v>100</v>
      </c>
      <c r="C13" s="22" t="s">
        <v>60</v>
      </c>
      <c r="D13" s="22">
        <v>0</v>
      </c>
      <c r="E13" s="22">
        <v>0</v>
      </c>
      <c r="F13" s="22">
        <v>0</v>
      </c>
      <c r="G13" s="22">
        <v>0</v>
      </c>
      <c r="H13" s="22">
        <f t="shared" si="0"/>
        <v>0</v>
      </c>
      <c r="I13" s="23">
        <f t="shared" si="1"/>
        <v>0</v>
      </c>
      <c r="J13" s="22">
        <f t="shared" si="2"/>
        <v>0</v>
      </c>
      <c r="K13" s="22">
        <v>0</v>
      </c>
      <c r="L13" s="22">
        <f t="shared" si="3"/>
        <v>0</v>
      </c>
      <c r="M13" s="23">
        <f t="shared" si="4"/>
        <v>0</v>
      </c>
      <c r="N13" s="22">
        <v>0</v>
      </c>
      <c r="O13" s="23">
        <f t="shared" si="5"/>
        <v>0</v>
      </c>
      <c r="P13" s="22"/>
      <c r="Q13" s="23">
        <f t="shared" si="6"/>
        <v>0</v>
      </c>
      <c r="R13" s="24" t="s">
        <v>6</v>
      </c>
      <c r="S13" s="25" t="s">
        <v>6</v>
      </c>
      <c r="T13" s="24">
        <v>0</v>
      </c>
    </row>
    <row r="14" spans="1:20" ht="25.5">
      <c r="A14" s="24" t="s">
        <v>101</v>
      </c>
      <c r="B14" s="24" t="s">
        <v>102</v>
      </c>
      <c r="C14" s="22" t="s">
        <v>78</v>
      </c>
      <c r="D14" s="22">
        <v>0</v>
      </c>
      <c r="E14" s="22">
        <v>0</v>
      </c>
      <c r="F14" s="22">
        <v>0</v>
      </c>
      <c r="G14" s="22">
        <v>0</v>
      </c>
      <c r="H14" s="22">
        <f t="shared" si="0"/>
        <v>0</v>
      </c>
      <c r="I14" s="23">
        <f t="shared" si="1"/>
        <v>0</v>
      </c>
      <c r="J14" s="22">
        <f t="shared" si="2"/>
        <v>0</v>
      </c>
      <c r="K14" s="22">
        <v>0</v>
      </c>
      <c r="L14" s="22">
        <f t="shared" si="3"/>
        <v>0</v>
      </c>
      <c r="M14" s="23">
        <f t="shared" si="4"/>
        <v>0</v>
      </c>
      <c r="N14" s="22">
        <v>0</v>
      </c>
      <c r="O14" s="23">
        <f t="shared" si="5"/>
        <v>0</v>
      </c>
      <c r="P14" s="22">
        <v>0</v>
      </c>
      <c r="Q14" s="23">
        <f t="shared" si="6"/>
        <v>0</v>
      </c>
      <c r="R14" s="24" t="s">
        <v>6</v>
      </c>
      <c r="S14" s="25" t="s">
        <v>6</v>
      </c>
      <c r="T14" s="24">
        <v>0</v>
      </c>
    </row>
    <row r="15" spans="1:20">
      <c r="A15" s="24" t="s">
        <v>103</v>
      </c>
      <c r="B15" s="24" t="s">
        <v>77</v>
      </c>
      <c r="C15" s="22" t="s">
        <v>78</v>
      </c>
      <c r="D15" s="22">
        <v>0</v>
      </c>
      <c r="E15" s="22">
        <v>0</v>
      </c>
      <c r="F15" s="22">
        <v>0</v>
      </c>
      <c r="G15" s="22">
        <v>0</v>
      </c>
      <c r="H15" s="22">
        <f t="shared" si="0"/>
        <v>0</v>
      </c>
      <c r="I15" s="23">
        <f t="shared" si="1"/>
        <v>0</v>
      </c>
      <c r="J15" s="22">
        <f t="shared" si="2"/>
        <v>0</v>
      </c>
      <c r="K15" s="22">
        <v>0</v>
      </c>
      <c r="L15" s="22">
        <f t="shared" si="3"/>
        <v>0</v>
      </c>
      <c r="M15" s="23">
        <f t="shared" si="4"/>
        <v>0</v>
      </c>
      <c r="N15" s="22">
        <v>0</v>
      </c>
      <c r="O15" s="23">
        <f t="shared" si="5"/>
        <v>0</v>
      </c>
      <c r="P15" s="22">
        <v>0</v>
      </c>
      <c r="Q15" s="23">
        <f t="shared" si="6"/>
        <v>0</v>
      </c>
      <c r="R15" s="24" t="s">
        <v>6</v>
      </c>
      <c r="S15" s="25" t="s">
        <v>6</v>
      </c>
      <c r="T15" s="24">
        <v>0</v>
      </c>
    </row>
    <row r="16" spans="1:20" s="28" customFormat="1">
      <c r="A16" s="24" t="s">
        <v>60</v>
      </c>
      <c r="B16" s="24" t="s">
        <v>104</v>
      </c>
      <c r="C16" s="22" t="s">
        <v>60</v>
      </c>
      <c r="D16" s="22">
        <v>26</v>
      </c>
      <c r="E16" s="22">
        <v>37843</v>
      </c>
      <c r="F16" s="22">
        <v>0</v>
      </c>
      <c r="G16" s="22">
        <v>0</v>
      </c>
      <c r="H16" s="22">
        <f t="shared" si="0"/>
        <v>37843</v>
      </c>
      <c r="I16" s="23">
        <f t="shared" si="1"/>
        <v>0.63640977638965646</v>
      </c>
      <c r="J16" s="22">
        <f t="shared" si="2"/>
        <v>37843</v>
      </c>
      <c r="K16" s="22">
        <v>0</v>
      </c>
      <c r="L16" s="22">
        <f t="shared" si="3"/>
        <v>37843</v>
      </c>
      <c r="M16" s="23">
        <f t="shared" si="4"/>
        <v>0.63640977638965646</v>
      </c>
      <c r="N16" s="22">
        <v>0</v>
      </c>
      <c r="O16" s="23">
        <f t="shared" si="5"/>
        <v>0.63640977638965646</v>
      </c>
      <c r="P16" s="22">
        <v>0</v>
      </c>
      <c r="Q16" s="23">
        <f t="shared" si="6"/>
        <v>0</v>
      </c>
      <c r="R16" s="24" t="s">
        <v>6</v>
      </c>
      <c r="S16" s="25" t="s">
        <v>6</v>
      </c>
      <c r="T16" s="24">
        <v>37843</v>
      </c>
    </row>
    <row r="17" spans="1:20" ht="38.25">
      <c r="A17" s="24" t="s">
        <v>81</v>
      </c>
      <c r="B17" s="24" t="s">
        <v>105</v>
      </c>
      <c r="C17" s="22" t="s">
        <v>60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0"/>
        <v>0</v>
      </c>
      <c r="I17" s="23">
        <f t="shared" si="1"/>
        <v>0</v>
      </c>
      <c r="J17" s="22">
        <f t="shared" si="2"/>
        <v>0</v>
      </c>
      <c r="K17" s="22">
        <v>0</v>
      </c>
      <c r="L17" s="22">
        <f t="shared" si="3"/>
        <v>0</v>
      </c>
      <c r="M17" s="23">
        <f t="shared" si="4"/>
        <v>0</v>
      </c>
      <c r="N17" s="22">
        <v>0</v>
      </c>
      <c r="O17" s="23">
        <f t="shared" si="5"/>
        <v>0</v>
      </c>
      <c r="P17" s="22"/>
      <c r="Q17" s="23">
        <f t="shared" si="6"/>
        <v>0</v>
      </c>
      <c r="R17" s="24" t="s">
        <v>6</v>
      </c>
      <c r="S17" s="25" t="s">
        <v>6</v>
      </c>
      <c r="T17" s="24">
        <v>0</v>
      </c>
    </row>
    <row r="18" spans="1:20">
      <c r="A18" s="24" t="s">
        <v>60</v>
      </c>
      <c r="B18" s="24" t="s">
        <v>106</v>
      </c>
      <c r="C18" s="22" t="s">
        <v>60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0"/>
        <v>0</v>
      </c>
      <c r="I18" s="23">
        <f t="shared" si="1"/>
        <v>0</v>
      </c>
      <c r="J18" s="22">
        <f t="shared" si="2"/>
        <v>0</v>
      </c>
      <c r="K18" s="22">
        <v>0</v>
      </c>
      <c r="L18" s="22">
        <f t="shared" si="3"/>
        <v>0</v>
      </c>
      <c r="M18" s="23">
        <f t="shared" si="4"/>
        <v>0</v>
      </c>
      <c r="N18" s="22">
        <v>0</v>
      </c>
      <c r="O18" s="23">
        <f t="shared" si="5"/>
        <v>0</v>
      </c>
      <c r="P18" s="22">
        <v>0</v>
      </c>
      <c r="Q18" s="23">
        <f t="shared" si="6"/>
        <v>0</v>
      </c>
      <c r="R18" s="24" t="s">
        <v>6</v>
      </c>
      <c r="S18" s="25" t="s">
        <v>6</v>
      </c>
      <c r="T18" s="24">
        <v>0</v>
      </c>
    </row>
    <row r="19" spans="1:20">
      <c r="A19" s="24" t="s">
        <v>107</v>
      </c>
      <c r="B19" s="24" t="s">
        <v>108</v>
      </c>
      <c r="C19" s="22" t="s">
        <v>78</v>
      </c>
      <c r="D19" s="22">
        <v>0</v>
      </c>
      <c r="E19" s="22">
        <v>0</v>
      </c>
      <c r="F19" s="22">
        <v>0</v>
      </c>
      <c r="G19" s="22">
        <v>0</v>
      </c>
      <c r="H19" s="22">
        <f t="shared" si="0"/>
        <v>0</v>
      </c>
      <c r="I19" s="23">
        <f t="shared" si="1"/>
        <v>0</v>
      </c>
      <c r="J19" s="22">
        <f t="shared" si="2"/>
        <v>0</v>
      </c>
      <c r="K19" s="22">
        <v>0</v>
      </c>
      <c r="L19" s="22">
        <f t="shared" si="3"/>
        <v>0</v>
      </c>
      <c r="M19" s="23">
        <f t="shared" si="4"/>
        <v>0</v>
      </c>
      <c r="N19" s="22">
        <v>0</v>
      </c>
      <c r="O19" s="23">
        <f t="shared" si="5"/>
        <v>0</v>
      </c>
      <c r="P19" s="22">
        <v>0</v>
      </c>
      <c r="Q19" s="23">
        <f t="shared" si="6"/>
        <v>0</v>
      </c>
      <c r="R19" s="24" t="s">
        <v>6</v>
      </c>
      <c r="S19" s="25" t="s">
        <v>6</v>
      </c>
      <c r="T19" s="24">
        <v>0</v>
      </c>
    </row>
    <row r="20" spans="1:20" s="28" customFormat="1" ht="51">
      <c r="A20" s="24" t="s">
        <v>58</v>
      </c>
      <c r="B20" s="24" t="s">
        <v>109</v>
      </c>
      <c r="C20" s="22" t="s">
        <v>60</v>
      </c>
      <c r="D20" s="22">
        <v>5123</v>
      </c>
      <c r="E20" s="22">
        <v>820763</v>
      </c>
      <c r="F20" s="22">
        <v>0</v>
      </c>
      <c r="G20" s="22">
        <v>0</v>
      </c>
      <c r="H20" s="22">
        <f t="shared" si="0"/>
        <v>820763</v>
      </c>
      <c r="I20" s="23">
        <f t="shared" si="1"/>
        <v>13.802859109978161</v>
      </c>
      <c r="J20" s="22">
        <f t="shared" si="2"/>
        <v>820763</v>
      </c>
      <c r="K20" s="22">
        <v>0</v>
      </c>
      <c r="L20" s="22">
        <f t="shared" si="3"/>
        <v>820763</v>
      </c>
      <c r="M20" s="23">
        <f t="shared" si="4"/>
        <v>13.802859109978161</v>
      </c>
      <c r="N20" s="22">
        <v>0</v>
      </c>
      <c r="O20" s="23">
        <f t="shared" si="5"/>
        <v>13.802859109978161</v>
      </c>
      <c r="P20" s="22">
        <v>0</v>
      </c>
      <c r="Q20" s="23">
        <f t="shared" si="6"/>
        <v>0</v>
      </c>
      <c r="R20" s="24" t="s">
        <v>6</v>
      </c>
      <c r="S20" s="25" t="s">
        <v>6</v>
      </c>
      <c r="T20" s="24">
        <v>695107</v>
      </c>
    </row>
    <row r="21" spans="1:20" s="28" customFormat="1" ht="38.25">
      <c r="A21" s="24" t="s">
        <v>58</v>
      </c>
      <c r="B21" s="24" t="s">
        <v>110</v>
      </c>
      <c r="C21" s="22" t="s">
        <v>60</v>
      </c>
      <c r="D21" s="22">
        <v>10</v>
      </c>
      <c r="E21" s="22">
        <v>384634</v>
      </c>
      <c r="F21" s="22">
        <v>0</v>
      </c>
      <c r="G21" s="22">
        <v>0</v>
      </c>
      <c r="H21" s="22">
        <f t="shared" si="0"/>
        <v>384634</v>
      </c>
      <c r="I21" s="23">
        <f t="shared" si="1"/>
        <v>6.4684310950997306</v>
      </c>
      <c r="J21" s="22">
        <f t="shared" si="2"/>
        <v>384634</v>
      </c>
      <c r="K21" s="22">
        <v>0</v>
      </c>
      <c r="L21" s="22">
        <f t="shared" si="3"/>
        <v>384634</v>
      </c>
      <c r="M21" s="23">
        <f t="shared" si="4"/>
        <v>6.4684310950997306</v>
      </c>
      <c r="N21" s="22">
        <v>0</v>
      </c>
      <c r="O21" s="23">
        <f t="shared" si="5"/>
        <v>6.4684310950997306</v>
      </c>
      <c r="P21" s="22">
        <v>0</v>
      </c>
      <c r="Q21" s="23">
        <f t="shared" si="6"/>
        <v>0</v>
      </c>
      <c r="R21" s="24" t="s">
        <v>6</v>
      </c>
      <c r="S21" s="25" t="s">
        <v>6</v>
      </c>
      <c r="T21" s="24">
        <v>384634</v>
      </c>
    </row>
    <row r="22" spans="1:20" s="28" customFormat="1">
      <c r="A22" s="24" t="s">
        <v>60</v>
      </c>
      <c r="B22" s="24" t="s">
        <v>111</v>
      </c>
      <c r="C22" s="22" t="s">
        <v>112</v>
      </c>
      <c r="D22" s="22">
        <v>1</v>
      </c>
      <c r="E22" s="22">
        <v>60000</v>
      </c>
      <c r="F22" s="22">
        <v>0</v>
      </c>
      <c r="G22" s="22">
        <v>0</v>
      </c>
      <c r="H22" s="22">
        <f t="shared" si="0"/>
        <v>60000</v>
      </c>
      <c r="I22" s="23">
        <f t="shared" si="1"/>
        <v>1.0090264139571223</v>
      </c>
      <c r="J22" s="22">
        <f t="shared" si="2"/>
        <v>60000</v>
      </c>
      <c r="K22" s="22">
        <v>0</v>
      </c>
      <c r="L22" s="22">
        <f t="shared" si="3"/>
        <v>60000</v>
      </c>
      <c r="M22" s="23">
        <f t="shared" si="4"/>
        <v>1.0090264139571223</v>
      </c>
      <c r="N22" s="22">
        <v>0</v>
      </c>
      <c r="O22" s="23">
        <f t="shared" si="5"/>
        <v>1.0090264139571223</v>
      </c>
      <c r="P22" s="22">
        <v>0</v>
      </c>
      <c r="Q22" s="23">
        <f t="shared" si="6"/>
        <v>0</v>
      </c>
      <c r="R22" s="24" t="s">
        <v>6</v>
      </c>
      <c r="S22" s="25" t="s">
        <v>6</v>
      </c>
      <c r="T22" s="24">
        <v>60000</v>
      </c>
    </row>
    <row r="23" spans="1:20" s="28" customFormat="1">
      <c r="A23" s="24" t="s">
        <v>72</v>
      </c>
      <c r="B23" s="24" t="s">
        <v>113</v>
      </c>
      <c r="C23" s="22" t="s">
        <v>60</v>
      </c>
      <c r="D23" s="22">
        <v>1</v>
      </c>
      <c r="E23" s="22">
        <v>95</v>
      </c>
      <c r="F23" s="22">
        <v>0</v>
      </c>
      <c r="G23" s="22">
        <v>0</v>
      </c>
      <c r="H23" s="22">
        <f t="shared" si="0"/>
        <v>95</v>
      </c>
      <c r="I23" s="23">
        <f t="shared" si="1"/>
        <v>1.5976251554321106E-3</v>
      </c>
      <c r="J23" s="22">
        <f t="shared" si="2"/>
        <v>95</v>
      </c>
      <c r="K23" s="22">
        <v>0</v>
      </c>
      <c r="L23" s="22">
        <f t="shared" si="3"/>
        <v>95</v>
      </c>
      <c r="M23" s="23">
        <f t="shared" si="4"/>
        <v>1.5976251554321106E-3</v>
      </c>
      <c r="N23" s="22">
        <v>0</v>
      </c>
      <c r="O23" s="23">
        <f t="shared" si="5"/>
        <v>1.5976251554321104E-3</v>
      </c>
      <c r="P23" s="22">
        <v>0</v>
      </c>
      <c r="Q23" s="23">
        <f t="shared" si="6"/>
        <v>0</v>
      </c>
      <c r="R23" s="24" t="s">
        <v>6</v>
      </c>
      <c r="S23" s="25" t="s">
        <v>6</v>
      </c>
      <c r="T23" s="24">
        <v>95</v>
      </c>
    </row>
    <row r="24" spans="1:20">
      <c r="A24" s="24" t="s">
        <v>74</v>
      </c>
      <c r="B24" s="24" t="s">
        <v>114</v>
      </c>
      <c r="C24" s="22" t="s">
        <v>78</v>
      </c>
      <c r="D24" s="22">
        <v>0</v>
      </c>
      <c r="E24" s="22">
        <v>0</v>
      </c>
      <c r="F24" s="22">
        <v>0</v>
      </c>
      <c r="G24" s="22">
        <v>0</v>
      </c>
      <c r="H24" s="22">
        <f t="shared" si="0"/>
        <v>0</v>
      </c>
      <c r="I24" s="23">
        <f t="shared" si="1"/>
        <v>0</v>
      </c>
      <c r="J24" s="22">
        <f t="shared" si="2"/>
        <v>0</v>
      </c>
      <c r="K24" s="22">
        <v>0</v>
      </c>
      <c r="L24" s="22">
        <f t="shared" si="3"/>
        <v>0</v>
      </c>
      <c r="M24" s="23">
        <f t="shared" si="4"/>
        <v>0</v>
      </c>
      <c r="N24" s="22">
        <v>0</v>
      </c>
      <c r="O24" s="23">
        <f t="shared" si="5"/>
        <v>0</v>
      </c>
      <c r="P24" s="22">
        <v>0</v>
      </c>
      <c r="Q24" s="23">
        <f t="shared" si="6"/>
        <v>0</v>
      </c>
      <c r="R24" s="24" t="s">
        <v>6</v>
      </c>
      <c r="S24" s="25" t="s">
        <v>6</v>
      </c>
      <c r="T24" s="24">
        <v>0</v>
      </c>
    </row>
    <row r="25" spans="1:20" ht="38.25">
      <c r="A25" s="24" t="s">
        <v>76</v>
      </c>
      <c r="B25" s="24" t="s">
        <v>115</v>
      </c>
      <c r="C25" s="22" t="s">
        <v>60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0"/>
        <v>0</v>
      </c>
      <c r="I25" s="23">
        <f t="shared" si="1"/>
        <v>0</v>
      </c>
      <c r="J25" s="22">
        <f t="shared" si="2"/>
        <v>0</v>
      </c>
      <c r="K25" s="22">
        <v>0</v>
      </c>
      <c r="L25" s="22">
        <f t="shared" si="3"/>
        <v>0</v>
      </c>
      <c r="M25" s="23">
        <f t="shared" si="4"/>
        <v>0</v>
      </c>
      <c r="N25" s="22">
        <v>0</v>
      </c>
      <c r="O25" s="23">
        <f t="shared" si="5"/>
        <v>0</v>
      </c>
      <c r="P25" s="22"/>
      <c r="Q25" s="23">
        <f t="shared" si="6"/>
        <v>0</v>
      </c>
      <c r="R25" s="24" t="s">
        <v>6</v>
      </c>
      <c r="S25" s="25" t="s">
        <v>6</v>
      </c>
      <c r="T25" s="24">
        <v>0</v>
      </c>
    </row>
    <row r="26" spans="1:20" s="28" customFormat="1" ht="25.5">
      <c r="A26" s="24" t="s">
        <v>96</v>
      </c>
      <c r="B26" s="24" t="s">
        <v>116</v>
      </c>
      <c r="C26" s="22" t="s">
        <v>60</v>
      </c>
      <c r="D26" s="22">
        <v>288</v>
      </c>
      <c r="E26" s="22">
        <v>243540</v>
      </c>
      <c r="F26" s="22">
        <v>0</v>
      </c>
      <c r="G26" s="22">
        <v>0</v>
      </c>
      <c r="H26" s="22">
        <f t="shared" si="0"/>
        <v>243540</v>
      </c>
      <c r="I26" s="23">
        <f t="shared" si="1"/>
        <v>4.0956382142519603</v>
      </c>
      <c r="J26" s="22">
        <f t="shared" si="2"/>
        <v>243540</v>
      </c>
      <c r="K26" s="22">
        <v>0</v>
      </c>
      <c r="L26" s="22">
        <f t="shared" si="3"/>
        <v>243540</v>
      </c>
      <c r="M26" s="23">
        <f t="shared" si="4"/>
        <v>4.0956382142519603</v>
      </c>
      <c r="N26" s="22">
        <v>0</v>
      </c>
      <c r="O26" s="23">
        <f t="shared" si="5"/>
        <v>4.0956382142519603</v>
      </c>
      <c r="P26" s="22">
        <v>0</v>
      </c>
      <c r="Q26" s="23">
        <f t="shared" si="6"/>
        <v>0</v>
      </c>
      <c r="R26" s="24" t="s">
        <v>6</v>
      </c>
      <c r="S26" s="25" t="s">
        <v>6</v>
      </c>
      <c r="T26" s="24">
        <v>241690</v>
      </c>
    </row>
    <row r="27" spans="1:20" s="28" customFormat="1">
      <c r="A27" s="24" t="s">
        <v>96</v>
      </c>
      <c r="B27" s="24" t="s">
        <v>117</v>
      </c>
      <c r="C27" s="22" t="s">
        <v>60</v>
      </c>
      <c r="D27" s="22">
        <v>90</v>
      </c>
      <c r="E27" s="22">
        <v>17602</v>
      </c>
      <c r="F27" s="22">
        <v>0</v>
      </c>
      <c r="G27" s="22">
        <v>0</v>
      </c>
      <c r="H27" s="22">
        <f t="shared" si="0"/>
        <v>17602</v>
      </c>
      <c r="I27" s="23">
        <f t="shared" si="1"/>
        <v>0.29601471564122117</v>
      </c>
      <c r="J27" s="22">
        <f t="shared" si="2"/>
        <v>17602</v>
      </c>
      <c r="K27" s="22">
        <v>0</v>
      </c>
      <c r="L27" s="22">
        <f t="shared" si="3"/>
        <v>17602</v>
      </c>
      <c r="M27" s="23">
        <f t="shared" si="4"/>
        <v>0.29601471564122117</v>
      </c>
      <c r="N27" s="22">
        <v>0</v>
      </c>
      <c r="O27" s="23">
        <f t="shared" si="5"/>
        <v>0.29601471564122117</v>
      </c>
      <c r="P27" s="22">
        <v>0</v>
      </c>
      <c r="Q27" s="23">
        <f t="shared" si="6"/>
        <v>0</v>
      </c>
      <c r="R27" s="24" t="s">
        <v>6</v>
      </c>
      <c r="S27" s="25" t="s">
        <v>6</v>
      </c>
      <c r="T27" s="24">
        <v>17602</v>
      </c>
    </row>
    <row r="28" spans="1:20">
      <c r="A28" s="24" t="s">
        <v>60</v>
      </c>
      <c r="B28" s="24" t="s">
        <v>118</v>
      </c>
      <c r="C28" s="22" t="s">
        <v>60</v>
      </c>
      <c r="D28" s="22">
        <v>5512</v>
      </c>
      <c r="E28" s="22">
        <v>1466634</v>
      </c>
      <c r="F28" s="22">
        <v>0</v>
      </c>
      <c r="G28" s="22">
        <v>0</v>
      </c>
      <c r="H28" s="22">
        <f t="shared" si="0"/>
        <v>1466634</v>
      </c>
      <c r="I28" s="23">
        <f t="shared" si="1"/>
        <v>24.664540760126506</v>
      </c>
      <c r="J28" s="22">
        <f t="shared" si="2"/>
        <v>1466634</v>
      </c>
      <c r="K28" s="22">
        <v>0</v>
      </c>
      <c r="L28" s="22">
        <f t="shared" si="3"/>
        <v>1466634</v>
      </c>
      <c r="M28" s="23">
        <f t="shared" si="4"/>
        <v>24.664540760126506</v>
      </c>
      <c r="N28" s="22">
        <v>0</v>
      </c>
      <c r="O28" s="23">
        <f t="shared" si="5"/>
        <v>24.664540760126506</v>
      </c>
      <c r="P28" s="22">
        <v>0</v>
      </c>
      <c r="Q28" s="23">
        <f t="shared" si="6"/>
        <v>0</v>
      </c>
      <c r="R28" s="24" t="s">
        <v>6</v>
      </c>
      <c r="S28" s="25" t="s">
        <v>6</v>
      </c>
      <c r="T28" s="24">
        <v>1339128</v>
      </c>
    </row>
    <row r="29" spans="1:20" ht="25.5">
      <c r="A29" s="24" t="s">
        <v>60</v>
      </c>
      <c r="B29" s="24" t="s">
        <v>119</v>
      </c>
      <c r="C29" s="22" t="s">
        <v>60</v>
      </c>
      <c r="D29" s="22">
        <v>5538</v>
      </c>
      <c r="E29" s="22">
        <v>1504477</v>
      </c>
      <c r="F29" s="22">
        <v>0</v>
      </c>
      <c r="G29" s="22">
        <v>0</v>
      </c>
      <c r="H29" s="22">
        <f t="shared" si="0"/>
        <v>1504477</v>
      </c>
      <c r="I29" s="23">
        <f t="shared" si="1"/>
        <v>25.300950536516158</v>
      </c>
      <c r="J29" s="22">
        <f t="shared" si="2"/>
        <v>1504477</v>
      </c>
      <c r="K29" s="22">
        <v>0</v>
      </c>
      <c r="L29" s="22">
        <f t="shared" si="3"/>
        <v>1504477</v>
      </c>
      <c r="M29" s="23">
        <f t="shared" si="4"/>
        <v>25.300950536516158</v>
      </c>
      <c r="N29" s="22">
        <v>0</v>
      </c>
      <c r="O29" s="23">
        <f t="shared" si="5"/>
        <v>25.300950536516162</v>
      </c>
      <c r="P29" s="22">
        <v>0</v>
      </c>
      <c r="Q29" s="23">
        <f t="shared" si="6"/>
        <v>0</v>
      </c>
      <c r="R29" s="24" t="s">
        <v>6</v>
      </c>
      <c r="S29" s="25" t="s">
        <v>6</v>
      </c>
      <c r="T29" s="24">
        <v>1376971</v>
      </c>
    </row>
    <row r="33" spans="1:1">
      <c r="A33" s="14" t="s">
        <v>120</v>
      </c>
    </row>
    <row r="34" spans="1:1">
      <c r="A34" s="14" t="s">
        <v>88</v>
      </c>
    </row>
    <row r="35" spans="1:1">
      <c r="A35" s="14" t="s">
        <v>89</v>
      </c>
    </row>
    <row r="36" spans="1:1">
      <c r="A36" s="14" t="s">
        <v>90</v>
      </c>
    </row>
    <row r="37" spans="1:1">
      <c r="A37" s="14" t="s">
        <v>121</v>
      </c>
    </row>
    <row r="38" spans="1:1">
      <c r="A38" s="14" t="s">
        <v>122</v>
      </c>
    </row>
    <row r="39" spans="1:1">
      <c r="A39" s="14" t="s">
        <v>123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25" right="0.25" top="0.75" bottom="0.75" header="0.3" footer="0.3"/>
  <pageSetup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workbookViewId="0">
      <selection activeCell="H24" sqref="H23:H24"/>
    </sheetView>
  </sheetViews>
  <sheetFormatPr defaultRowHeight="12.75"/>
  <cols>
    <col min="1" max="1" width="5.83203125" style="14" customWidth="1"/>
    <col min="2" max="2" width="31.33203125" style="14" customWidth="1"/>
    <col min="3" max="3" width="17.83203125" style="18" customWidth="1"/>
    <col min="4" max="4" width="11.1640625" style="18" customWidth="1"/>
    <col min="5" max="5" width="14.1640625" style="18" customWidth="1"/>
    <col min="6" max="6" width="9.6640625" style="18" customWidth="1"/>
    <col min="7" max="8" width="13" style="18" customWidth="1"/>
    <col min="9" max="9" width="15.33203125" style="19" customWidth="1"/>
    <col min="10" max="10" width="10.5" style="18" bestFit="1" customWidth="1"/>
    <col min="11" max="11" width="9.33203125" style="18" customWidth="1"/>
    <col min="12" max="12" width="11.5" style="18" customWidth="1"/>
    <col min="13" max="13" width="10.1640625" style="19" customWidth="1"/>
    <col min="14" max="14" width="15.5" style="18" customWidth="1"/>
    <col min="15" max="15" width="17.5" style="19" customWidth="1"/>
    <col min="16" max="16" width="12.5" style="18" customWidth="1"/>
    <col min="17" max="17" width="8.83203125" style="19" customWidth="1"/>
    <col min="18" max="18" width="10.83203125" style="14" customWidth="1"/>
    <col min="19" max="19" width="9.33203125" style="20"/>
    <col min="20" max="20" width="21.33203125" style="14" customWidth="1"/>
    <col min="21" max="16384" width="9.33203125" style="14"/>
  </cols>
  <sheetData>
    <row r="1" spans="1:20" ht="17.100000000000001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60" customHeight="1">
      <c r="A2" s="46"/>
      <c r="B2" s="42" t="s">
        <v>35</v>
      </c>
      <c r="C2" s="42" t="s">
        <v>36</v>
      </c>
      <c r="D2" s="42" t="s">
        <v>37</v>
      </c>
      <c r="E2" s="42" t="s">
        <v>14</v>
      </c>
      <c r="F2" s="42" t="s">
        <v>38</v>
      </c>
      <c r="G2" s="42" t="s">
        <v>39</v>
      </c>
      <c r="H2" s="42" t="s">
        <v>40</v>
      </c>
      <c r="I2" s="43" t="s">
        <v>41</v>
      </c>
      <c r="J2" s="42" t="s">
        <v>20</v>
      </c>
      <c r="K2" s="42"/>
      <c r="L2" s="42"/>
      <c r="M2" s="42"/>
      <c r="N2" s="42" t="s">
        <v>22</v>
      </c>
      <c r="O2" s="43" t="s">
        <v>55</v>
      </c>
      <c r="P2" s="42" t="s">
        <v>24</v>
      </c>
      <c r="Q2" s="42"/>
      <c r="R2" s="44" t="s">
        <v>43</v>
      </c>
      <c r="S2" s="44"/>
      <c r="T2" s="48" t="s">
        <v>44</v>
      </c>
    </row>
    <row r="3" spans="1:20" ht="18.75" customHeight="1">
      <c r="A3" s="46"/>
      <c r="B3" s="42"/>
      <c r="C3" s="42"/>
      <c r="D3" s="42"/>
      <c r="E3" s="42"/>
      <c r="F3" s="42"/>
      <c r="G3" s="42"/>
      <c r="H3" s="42"/>
      <c r="I3" s="43"/>
      <c r="J3" s="42" t="s">
        <v>45</v>
      </c>
      <c r="K3" s="42"/>
      <c r="L3" s="42"/>
      <c r="M3" s="43" t="s">
        <v>46</v>
      </c>
      <c r="N3" s="42"/>
      <c r="O3" s="43"/>
      <c r="P3" s="42" t="s">
        <v>1</v>
      </c>
      <c r="Q3" s="43" t="s">
        <v>47</v>
      </c>
      <c r="R3" s="48" t="s">
        <v>57</v>
      </c>
      <c r="S3" s="40" t="s">
        <v>56</v>
      </c>
      <c r="T3" s="49"/>
    </row>
    <row r="4" spans="1:20" ht="22.5" customHeight="1">
      <c r="A4" s="46"/>
      <c r="B4" s="42"/>
      <c r="C4" s="42"/>
      <c r="D4" s="42"/>
      <c r="E4" s="42"/>
      <c r="F4" s="42"/>
      <c r="G4" s="42"/>
      <c r="H4" s="42"/>
      <c r="I4" s="43"/>
      <c r="J4" s="15" t="s">
        <v>48</v>
      </c>
      <c r="K4" s="15" t="s">
        <v>49</v>
      </c>
      <c r="L4" s="15" t="s">
        <v>13</v>
      </c>
      <c r="M4" s="43"/>
      <c r="N4" s="42"/>
      <c r="O4" s="43"/>
      <c r="P4" s="42"/>
      <c r="Q4" s="40"/>
      <c r="R4" s="49"/>
      <c r="S4" s="41"/>
      <c r="T4" s="49"/>
    </row>
    <row r="5" spans="1:20" ht="60" customHeight="1">
      <c r="A5" s="46"/>
      <c r="B5" s="42"/>
      <c r="C5" s="42"/>
      <c r="D5" s="42"/>
      <c r="E5" s="42"/>
      <c r="F5" s="42"/>
      <c r="G5" s="42"/>
      <c r="H5" s="42"/>
      <c r="I5" s="43"/>
      <c r="J5" s="15"/>
      <c r="K5" s="15"/>
      <c r="L5" s="15"/>
      <c r="M5" s="43"/>
      <c r="N5" s="42"/>
      <c r="O5" s="43"/>
      <c r="P5" s="42"/>
      <c r="Q5" s="40"/>
      <c r="R5" s="50"/>
      <c r="S5" s="41"/>
      <c r="T5" s="50"/>
    </row>
    <row r="6" spans="1:20">
      <c r="A6" s="27"/>
      <c r="B6" s="24"/>
      <c r="C6" s="22"/>
      <c r="D6" s="22"/>
      <c r="E6" s="22"/>
      <c r="F6" s="22"/>
      <c r="G6" s="22"/>
      <c r="H6" s="22"/>
      <c r="I6" s="23"/>
      <c r="J6" s="22"/>
      <c r="K6" s="22"/>
      <c r="L6" s="22"/>
      <c r="M6" s="23"/>
      <c r="N6" s="22"/>
      <c r="O6" s="23"/>
      <c r="P6" s="22"/>
      <c r="Q6" s="23"/>
      <c r="R6" s="24"/>
      <c r="S6" s="25"/>
      <c r="T6" s="24"/>
    </row>
    <row r="7" spans="1:20">
      <c r="A7" s="24" t="s">
        <v>52</v>
      </c>
      <c r="B7" s="24" t="s">
        <v>124</v>
      </c>
      <c r="C7" s="22" t="s">
        <v>60</v>
      </c>
      <c r="D7" s="22">
        <v>0</v>
      </c>
      <c r="E7" s="22">
        <v>0</v>
      </c>
      <c r="F7" s="22">
        <v>0</v>
      </c>
      <c r="G7" s="22">
        <v>0</v>
      </c>
      <c r="H7" s="22">
        <f>SUM(E7:G7)</f>
        <v>0</v>
      </c>
      <c r="I7" s="23">
        <f>(H7/5946326)*100</f>
        <v>0</v>
      </c>
      <c r="J7" s="22">
        <f>H7</f>
        <v>0</v>
      </c>
      <c r="K7" s="22">
        <v>0</v>
      </c>
      <c r="L7" s="22">
        <f>J7 + K7</f>
        <v>0</v>
      </c>
      <c r="M7" s="23">
        <f>(L7/5946326)*100</f>
        <v>0</v>
      </c>
      <c r="N7" s="22">
        <v>0</v>
      </c>
      <c r="O7" s="23">
        <f>(H7+N7)*100/5946326</f>
        <v>0</v>
      </c>
      <c r="P7" s="22"/>
      <c r="Q7" s="23">
        <f>P7/4441849*100</f>
        <v>0</v>
      </c>
      <c r="R7" s="24" t="s">
        <v>6</v>
      </c>
      <c r="S7" s="25" t="s">
        <v>6</v>
      </c>
      <c r="T7" s="24">
        <v>0</v>
      </c>
    </row>
    <row r="8" spans="1:20" ht="38.25">
      <c r="A8" s="24" t="s">
        <v>81</v>
      </c>
      <c r="B8" s="24" t="s">
        <v>125</v>
      </c>
      <c r="C8" s="22" t="s">
        <v>78</v>
      </c>
      <c r="D8" s="22">
        <v>0</v>
      </c>
      <c r="E8" s="22">
        <v>0</v>
      </c>
      <c r="F8" s="22">
        <v>0</v>
      </c>
      <c r="G8" s="22">
        <v>0</v>
      </c>
      <c r="H8" s="22">
        <f>SUM(E8:G8)</f>
        <v>0</v>
      </c>
      <c r="I8" s="23">
        <f>(H8/5946326)*100</f>
        <v>0</v>
      </c>
      <c r="J8" s="22">
        <f>H8</f>
        <v>0</v>
      </c>
      <c r="K8" s="22">
        <v>0</v>
      </c>
      <c r="L8" s="22">
        <f>J8 + K8</f>
        <v>0</v>
      </c>
      <c r="M8" s="23">
        <f>(L8/5946326)*100</f>
        <v>0</v>
      </c>
      <c r="N8" s="22">
        <v>0</v>
      </c>
      <c r="O8" s="23">
        <f>(H8+N8)*100/5946326</f>
        <v>0</v>
      </c>
      <c r="P8" s="22">
        <v>0</v>
      </c>
      <c r="Q8" s="23">
        <f>P8/4441849*100</f>
        <v>0</v>
      </c>
      <c r="R8" s="24" t="s">
        <v>6</v>
      </c>
      <c r="S8" s="25" t="s">
        <v>6</v>
      </c>
      <c r="T8" s="24">
        <v>0</v>
      </c>
    </row>
    <row r="9" spans="1:20" ht="38.25">
      <c r="A9" s="24" t="s">
        <v>60</v>
      </c>
      <c r="B9" s="24" t="s">
        <v>126</v>
      </c>
      <c r="C9" s="22" t="s">
        <v>60</v>
      </c>
      <c r="D9" s="22">
        <v>0</v>
      </c>
      <c r="E9" s="22">
        <v>0</v>
      </c>
      <c r="F9" s="22">
        <v>0</v>
      </c>
      <c r="G9" s="22">
        <v>0</v>
      </c>
      <c r="H9" s="22">
        <f>SUM(E9:G9)</f>
        <v>0</v>
      </c>
      <c r="I9" s="23">
        <f>(H9/5946326)*100</f>
        <v>0</v>
      </c>
      <c r="J9" s="22">
        <f>H9</f>
        <v>0</v>
      </c>
      <c r="K9" s="22">
        <v>0</v>
      </c>
      <c r="L9" s="22">
        <f>J9 + K9</f>
        <v>0</v>
      </c>
      <c r="M9" s="23">
        <f>(L9/5946326)*100</f>
        <v>0</v>
      </c>
      <c r="N9" s="22">
        <v>0</v>
      </c>
      <c r="O9" s="23">
        <f>(H9+N9)*100/5946326</f>
        <v>0</v>
      </c>
      <c r="P9" s="22">
        <v>0</v>
      </c>
      <c r="Q9" s="23">
        <f>P9/4441849*100</f>
        <v>0</v>
      </c>
      <c r="R9" s="24" t="s">
        <v>6</v>
      </c>
      <c r="S9" s="25" t="s">
        <v>6</v>
      </c>
      <c r="T9" s="24">
        <v>0</v>
      </c>
    </row>
    <row r="10" spans="1:20">
      <c r="A10" s="24"/>
      <c r="B10" s="24"/>
      <c r="C10" s="22"/>
      <c r="D10" s="22"/>
      <c r="E10" s="22"/>
      <c r="F10" s="22"/>
      <c r="G10" s="22"/>
      <c r="H10" s="22"/>
      <c r="I10" s="23"/>
      <c r="J10" s="22"/>
      <c r="K10" s="22"/>
      <c r="L10" s="22"/>
      <c r="M10" s="23"/>
      <c r="N10" s="22"/>
      <c r="O10" s="23"/>
      <c r="P10" s="22"/>
      <c r="Q10" s="23"/>
      <c r="R10" s="24"/>
      <c r="S10" s="25"/>
      <c r="T10" s="24"/>
    </row>
    <row r="13" spans="1:20">
      <c r="A13" s="14" t="s">
        <v>127</v>
      </c>
    </row>
    <row r="14" spans="1:20">
      <c r="A14" s="14" t="s">
        <v>90</v>
      </c>
    </row>
    <row r="15" spans="1:20">
      <c r="A15" s="14" t="s">
        <v>128</v>
      </c>
    </row>
    <row r="16" spans="1:20">
      <c r="A16" s="14" t="s">
        <v>129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25" right="0.25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chirag.bhagat</cp:lastModifiedBy>
  <cp:lastPrinted>2017-10-18T08:24:47Z</cp:lastPrinted>
  <dcterms:created xsi:type="dcterms:W3CDTF">2016-01-02T06:22:03Z</dcterms:created>
  <dcterms:modified xsi:type="dcterms:W3CDTF">2017-10-18T08:24:53Z</dcterms:modified>
</cp:coreProperties>
</file>